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485" windowHeight="6855"/>
  </bookViews>
  <sheets>
    <sheet name="結果" sheetId="1" r:id="rId1"/>
    <sheet name="健康" sheetId="3" r:id="rId2"/>
    <sheet name="省エネ" sheetId="4" r:id="rId3"/>
    <sheet name="長寿命" sheetId="5" r:id="rId4"/>
  </sheets>
  <definedNames>
    <definedName name="_xlnm.Print_Area" localSheetId="0">結果!$A$1:$I$59</definedName>
    <definedName name="_xlnm.Print_Area" localSheetId="1">健康!$C$1:$H$68</definedName>
    <definedName name="_xlnm.Print_Area" localSheetId="2">省エネ!$C$1:$I$67</definedName>
    <definedName name="_xlnm.Print_Area" localSheetId="3">長寿命!$C$1:$I$39</definedName>
  </definedNames>
  <calcPr calcId="152511"/>
</workbook>
</file>

<file path=xl/calcChain.xml><?xml version="1.0" encoding="utf-8"?>
<calcChain xmlns="http://schemas.openxmlformats.org/spreadsheetml/2006/main">
  <c r="K4" i="3" l="1"/>
  <c r="E8" i="3" l="1"/>
  <c r="H4" i="3"/>
  <c r="H32" i="3"/>
  <c r="K48" i="1" l="1"/>
  <c r="L13" i="1" s="1"/>
  <c r="D24" i="1" s="1"/>
  <c r="K40" i="1"/>
  <c r="L14" i="1" s="1"/>
  <c r="D23" i="1" s="1"/>
  <c r="K32" i="1"/>
  <c r="K4" i="4" l="1"/>
  <c r="H5" i="4" l="1"/>
  <c r="H1" i="4"/>
  <c r="H1" i="5"/>
  <c r="H1" i="3"/>
  <c r="F9" i="3" l="1"/>
  <c r="F7" i="4" l="1"/>
  <c r="E7" i="4"/>
  <c r="L4" i="3"/>
  <c r="L4" i="4" s="1"/>
  <c r="G5" i="3"/>
  <c r="G5" i="4" s="1"/>
  <c r="H4" i="4"/>
  <c r="G33" i="3"/>
  <c r="N49" i="1" l="1"/>
  <c r="Q49" i="1" s="1"/>
  <c r="N50" i="1"/>
  <c r="Q50" i="1" s="1"/>
  <c r="N51" i="1"/>
  <c r="Q51" i="1" s="1"/>
  <c r="M51" i="1"/>
  <c r="P51" i="1" s="1"/>
  <c r="M50" i="1"/>
  <c r="P50" i="1" s="1"/>
  <c r="M49" i="1"/>
  <c r="P49" i="1" s="1"/>
  <c r="N42" i="1"/>
  <c r="Q42" i="1" s="1"/>
  <c r="N43" i="1"/>
  <c r="Q43" i="1" s="1"/>
  <c r="N44" i="1"/>
  <c r="Q44" i="1" s="1"/>
  <c r="N45" i="1"/>
  <c r="Q45" i="1" s="1"/>
  <c r="N46" i="1"/>
  <c r="Q46" i="1" s="1"/>
  <c r="N47" i="1"/>
  <c r="Q47" i="1" s="1"/>
  <c r="M47" i="1"/>
  <c r="P47" i="1" s="1"/>
  <c r="M46" i="1"/>
  <c r="P46" i="1" s="1"/>
  <c r="M45" i="1"/>
  <c r="P45" i="1" s="1"/>
  <c r="M43" i="1"/>
  <c r="P43" i="1" s="1"/>
  <c r="M44" i="1"/>
  <c r="P44" i="1" s="1"/>
  <c r="M42" i="1"/>
  <c r="P42" i="1" s="1"/>
  <c r="N33" i="1"/>
  <c r="Q33" i="1" s="1"/>
  <c r="N34" i="1"/>
  <c r="Q34" i="1" s="1"/>
  <c r="N35" i="1"/>
  <c r="Q35" i="1" s="1"/>
  <c r="N36" i="1"/>
  <c r="Q36" i="1" s="1"/>
  <c r="N37" i="1"/>
  <c r="Q37" i="1" s="1"/>
  <c r="N38" i="1"/>
  <c r="Q38" i="1" s="1"/>
  <c r="N39" i="1"/>
  <c r="Q39" i="1" s="1"/>
  <c r="M39" i="1"/>
  <c r="P39" i="1" s="1"/>
  <c r="M38" i="1"/>
  <c r="P38" i="1" s="1"/>
  <c r="M37" i="1"/>
  <c r="P37" i="1" s="1"/>
  <c r="M36" i="1"/>
  <c r="P36" i="1" s="1"/>
  <c r="M35" i="1"/>
  <c r="P35" i="1" s="1"/>
  <c r="M34" i="1"/>
  <c r="P34" i="1" s="1"/>
  <c r="M33" i="1"/>
  <c r="F28" i="5"/>
  <c r="E28" i="5"/>
  <c r="F27" i="5"/>
  <c r="E27" i="5"/>
  <c r="F26" i="5"/>
  <c r="E26" i="5"/>
  <c r="F25" i="5"/>
  <c r="E25" i="5"/>
  <c r="F19" i="5"/>
  <c r="E19" i="5"/>
  <c r="F18" i="5"/>
  <c r="E18" i="5"/>
  <c r="F17" i="5"/>
  <c r="E17" i="5"/>
  <c r="F16" i="5"/>
  <c r="E16" i="5"/>
  <c r="F10" i="5"/>
  <c r="E10" i="5"/>
  <c r="F9" i="5"/>
  <c r="E9" i="5"/>
  <c r="F8" i="5"/>
  <c r="E8" i="5"/>
  <c r="F7" i="5"/>
  <c r="E7" i="5"/>
  <c r="F29" i="5"/>
  <c r="E29" i="5"/>
  <c r="F11" i="5"/>
  <c r="F56" i="4"/>
  <c r="E56" i="4"/>
  <c r="F55" i="4"/>
  <c r="E55" i="4"/>
  <c r="F54" i="4"/>
  <c r="E54" i="4"/>
  <c r="F53" i="4"/>
  <c r="E53" i="4"/>
  <c r="F47" i="4"/>
  <c r="E47" i="4"/>
  <c r="F46" i="4"/>
  <c r="E46" i="4"/>
  <c r="F45" i="4"/>
  <c r="E45" i="4"/>
  <c r="F44" i="4"/>
  <c r="E44" i="4"/>
  <c r="F38" i="4"/>
  <c r="E38" i="4"/>
  <c r="F37" i="4"/>
  <c r="E37" i="4"/>
  <c r="F36" i="4"/>
  <c r="E36" i="4"/>
  <c r="F35" i="4"/>
  <c r="E35" i="4"/>
  <c r="F29" i="4"/>
  <c r="E29" i="4"/>
  <c r="F28" i="4"/>
  <c r="E28" i="4"/>
  <c r="F27" i="4"/>
  <c r="E27" i="4"/>
  <c r="F26" i="4"/>
  <c r="E26" i="4"/>
  <c r="F21" i="4"/>
  <c r="E21" i="4"/>
  <c r="F20" i="4"/>
  <c r="E20" i="4"/>
  <c r="F19" i="4"/>
  <c r="E19" i="4"/>
  <c r="F18" i="4"/>
  <c r="E18" i="4"/>
  <c r="F17" i="4"/>
  <c r="E17" i="4"/>
  <c r="F12" i="4"/>
  <c r="E12" i="4"/>
  <c r="F66" i="4"/>
  <c r="E66" i="4"/>
  <c r="F65" i="4"/>
  <c r="E65" i="4"/>
  <c r="F64" i="4"/>
  <c r="E64" i="4"/>
  <c r="F63" i="4"/>
  <c r="E63" i="4"/>
  <c r="F62" i="4"/>
  <c r="E62" i="4"/>
  <c r="F57" i="4"/>
  <c r="E57" i="4"/>
  <c r="F48" i="4"/>
  <c r="E48" i="4"/>
  <c r="F39" i="4"/>
  <c r="E39" i="4"/>
  <c r="F30" i="4"/>
  <c r="E30" i="4"/>
  <c r="F10" i="4"/>
  <c r="F67" i="3"/>
  <c r="E67" i="3"/>
  <c r="F66" i="3"/>
  <c r="E66" i="3"/>
  <c r="F65" i="3"/>
  <c r="E65" i="3"/>
  <c r="F64" i="3"/>
  <c r="E64" i="3"/>
  <c r="F63" i="3"/>
  <c r="E63" i="3"/>
  <c r="F58" i="3"/>
  <c r="E58" i="3"/>
  <c r="F57" i="3"/>
  <c r="E57" i="3"/>
  <c r="F56" i="3"/>
  <c r="E56" i="3"/>
  <c r="F55" i="3"/>
  <c r="E55" i="3"/>
  <c r="F54" i="3"/>
  <c r="E54" i="3"/>
  <c r="F49" i="3"/>
  <c r="E49" i="3"/>
  <c r="F48" i="3"/>
  <c r="E48" i="3"/>
  <c r="F47" i="3"/>
  <c r="E47" i="3"/>
  <c r="F46" i="3"/>
  <c r="E46" i="3"/>
  <c r="F45" i="3"/>
  <c r="E45" i="3"/>
  <c r="F40" i="3"/>
  <c r="E40" i="3"/>
  <c r="F39" i="3"/>
  <c r="E39" i="3"/>
  <c r="F38" i="3"/>
  <c r="E38" i="3"/>
  <c r="F37" i="3"/>
  <c r="E37" i="3"/>
  <c r="F36" i="3"/>
  <c r="E36" i="3"/>
  <c r="F30" i="3"/>
  <c r="E30" i="3"/>
  <c r="F29" i="3"/>
  <c r="E29" i="3"/>
  <c r="F28" i="3"/>
  <c r="E28" i="3"/>
  <c r="F27" i="3"/>
  <c r="E27" i="3"/>
  <c r="F26" i="3"/>
  <c r="E26" i="3"/>
  <c r="F21" i="3"/>
  <c r="E21" i="3"/>
  <c r="F20" i="3"/>
  <c r="E20" i="3"/>
  <c r="F19" i="3"/>
  <c r="E19" i="3"/>
  <c r="F18" i="3"/>
  <c r="E18" i="3"/>
  <c r="F17" i="3"/>
  <c r="E17" i="3"/>
  <c r="F8" i="3"/>
  <c r="M32" i="1" l="1"/>
  <c r="P33" i="1"/>
  <c r="M48" i="1"/>
  <c r="M13" i="1" s="1"/>
  <c r="G24" i="1" s="1"/>
  <c r="N48" i="1"/>
  <c r="N13" i="1" s="1"/>
  <c r="H24" i="1" s="1"/>
  <c r="F8" i="4"/>
  <c r="N41" i="1"/>
  <c r="M41" i="1"/>
  <c r="E11" i="5"/>
  <c r="E11" i="4"/>
  <c r="E9" i="4"/>
  <c r="F11" i="4"/>
  <c r="F9" i="4"/>
  <c r="E8" i="4"/>
  <c r="E10" i="4"/>
  <c r="N11" i="1" l="1"/>
  <c r="H20" i="1" s="1"/>
  <c r="Q41" i="1"/>
  <c r="M11" i="1"/>
  <c r="G20" i="1" s="1"/>
  <c r="P41" i="1"/>
  <c r="E9" i="3"/>
  <c r="E12" i="3"/>
  <c r="E11" i="3"/>
  <c r="E10" i="3"/>
  <c r="F12" i="3" l="1"/>
  <c r="F11" i="3"/>
  <c r="F10" i="3"/>
  <c r="M10" i="1" l="1"/>
  <c r="N10" i="1"/>
  <c r="L12" i="1"/>
  <c r="D22" i="1" s="1"/>
  <c r="B50" i="1"/>
  <c r="B40" i="1"/>
  <c r="B30" i="1"/>
  <c r="F50" i="1"/>
  <c r="N40" i="1"/>
  <c r="N14" i="1" s="1"/>
  <c r="H23" i="1" s="1"/>
  <c r="M40" i="1"/>
  <c r="M14" i="1" s="1"/>
  <c r="G23" i="1" s="1"/>
  <c r="N32" i="1"/>
  <c r="H40" i="1" l="1"/>
  <c r="F30" i="1"/>
  <c r="N12" i="1"/>
  <c r="H22" i="1" s="1"/>
  <c r="M12" i="1"/>
  <c r="G22" i="1" s="1"/>
  <c r="H30" i="1"/>
  <c r="F40" i="1"/>
  <c r="H50" i="1"/>
</calcChain>
</file>

<file path=xl/comments1.xml><?xml version="1.0" encoding="utf-8"?>
<comments xmlns="http://schemas.openxmlformats.org/spreadsheetml/2006/main">
  <authors>
    <author>作成者</author>
  </authors>
  <commentList>
    <comment ref="G8" authorId="0" shapeId="0">
      <text>
        <r>
          <rPr>
            <b/>
            <sz val="9"/>
            <color indexed="81"/>
            <rFont val="ＭＳ Ｐゴシック"/>
            <family val="3"/>
            <charset val="128"/>
          </rPr>
          <t>記入例
1階全面、1階の一部、2階全面、２階の一部　など</t>
        </r>
      </text>
    </comment>
    <comment ref="G9" authorId="0" shapeId="0">
      <text>
        <r>
          <rPr>
            <b/>
            <sz val="9"/>
            <color indexed="81"/>
            <rFont val="ＭＳ Ｐゴシック"/>
            <family val="3"/>
            <charset val="128"/>
          </rPr>
          <t>記入例
1階全面、1階の一部、2階全面、２階の一部　など</t>
        </r>
      </text>
    </comment>
    <comment ref="F10" authorId="0" shapeId="0">
      <text>
        <r>
          <rPr>
            <b/>
            <sz val="9"/>
            <color indexed="81"/>
            <rFont val="ＭＳ Ｐゴシック"/>
            <family val="3"/>
            <charset val="128"/>
          </rPr>
          <t>具体的な改修内容、範囲などを簡潔に記入して下さい。スペースが不足する場合は、フォントサイズで調整下さい。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H4" authorId="0" shapeId="0">
      <text>
        <r>
          <rPr>
            <b/>
            <sz val="9"/>
            <color indexed="81"/>
            <rFont val="ＭＳ Ｐゴシック"/>
            <family val="3"/>
            <charset val="128"/>
          </rPr>
          <t>改修前は「住宅全体」で評価して下さい。</t>
        </r>
      </text>
    </comment>
    <comment ref="H5" authorId="0" shapeId="0">
      <text>
        <r>
          <rPr>
            <b/>
            <sz val="9"/>
            <color indexed="81"/>
            <rFont val="ＭＳ Ｐゴシック"/>
            <family val="3"/>
            <charset val="128"/>
          </rPr>
          <t>「主要な生活空間」以外で評価対象としたい場合は、室名を追記して下さい。</t>
        </r>
        <r>
          <rPr>
            <sz val="9"/>
            <color indexed="81"/>
            <rFont val="ＭＳ Ｐゴシック"/>
            <family val="3"/>
            <charset val="128"/>
          </rPr>
          <t xml:space="preserve">
</t>
        </r>
      </text>
    </comment>
    <comment ref="H32" authorId="0" shapeId="0">
      <text>
        <r>
          <rPr>
            <b/>
            <sz val="9"/>
            <color indexed="81"/>
            <rFont val="ＭＳ Ｐゴシック"/>
            <family val="3"/>
            <charset val="128"/>
          </rPr>
          <t>改修前は「住宅全体」で評価して下さい。</t>
        </r>
      </text>
    </comment>
    <comment ref="H33" authorId="0" shapeId="0">
      <text>
        <r>
          <rPr>
            <b/>
            <sz val="9"/>
            <color indexed="81"/>
            <rFont val="ＭＳ Ｐゴシック"/>
            <family val="3"/>
            <charset val="128"/>
          </rPr>
          <t>「主要な生活空間」以外で評価対象としたい場合は、室名を追記して下さい。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<sst xmlns="http://schemas.openxmlformats.org/spreadsheetml/2006/main" count="359" uniqueCount="184">
  <si>
    <r>
      <t>1-1</t>
    </r>
    <r>
      <rPr>
        <b/>
        <sz val="12"/>
        <color indexed="9"/>
        <rFont val="ＭＳ Ｐゴシック"/>
        <family val="3"/>
        <charset val="128"/>
      </rPr>
      <t>　建物概要</t>
    </r>
    <rPh sb="4" eb="5">
      <t>ｹﾝ</t>
    </rPh>
    <rPh sb="5" eb="6">
      <t>ﾓﾉ</t>
    </rPh>
    <rPh sb="6" eb="8">
      <t>ｶﾞｲﾖｳ</t>
    </rPh>
    <phoneticPr fontId="5" type="noConversion"/>
  </si>
  <si>
    <r>
      <t>1-2</t>
    </r>
    <r>
      <rPr>
        <b/>
        <sz val="12"/>
        <color indexed="9"/>
        <rFont val="ＭＳ Ｐゴシック"/>
        <family val="3"/>
        <charset val="128"/>
      </rPr>
      <t>　改修概要</t>
    </r>
    <rPh sb="4" eb="6">
      <t>かいしゅう</t>
    </rPh>
    <rPh sb="6" eb="8">
      <t>がいよう</t>
    </rPh>
    <phoneticPr fontId="5" type="noConversion"/>
  </si>
  <si>
    <t>総合スコア</t>
    <rPh sb="0" eb="2">
      <t>ソウゴウ</t>
    </rPh>
    <phoneticPr fontId="2"/>
  </si>
  <si>
    <t>改修前</t>
    <rPh sb="0" eb="2">
      <t>カイシュウ</t>
    </rPh>
    <rPh sb="2" eb="3">
      <t>マエ</t>
    </rPh>
    <phoneticPr fontId="2"/>
  </si>
  <si>
    <t>改修後</t>
    <rPh sb="0" eb="2">
      <t>カイシュウ</t>
    </rPh>
    <rPh sb="2" eb="3">
      <t>ゴ</t>
    </rPh>
    <phoneticPr fontId="2"/>
  </si>
  <si>
    <t>(1) 必要な断熱性能が確保されているか</t>
  </si>
  <si>
    <t>(2) 適切な暖房計画が行われているか</t>
  </si>
  <si>
    <t>(3) 適切な冷房計画が行われているか</t>
  </si>
  <si>
    <t>(4) 室内空気環境を整える換気設備が備えられているか</t>
  </si>
  <si>
    <t>(5) 移動経路等においてバリアフリーへ配慮されているか</t>
  </si>
  <si>
    <t>(6) 浴室とトイレにおいてバリアフリーへ配慮されているか</t>
  </si>
  <si>
    <t>(7) ヒートショックの抑制へ配慮されているか</t>
  </si>
  <si>
    <t>(2) 暖房設備の省エネルギー性に配慮されているか</t>
  </si>
  <si>
    <t>(3) 冷房設備の省エネルギー性に配慮されているか</t>
  </si>
  <si>
    <t>(4) 給湯機器の省エネルギー性に配慮されているか</t>
  </si>
  <si>
    <t>(5) 照明機器の省エネルギー性に配慮されているか</t>
  </si>
  <si>
    <t>(6) エネルギーのマネジメントに配慮されているか</t>
  </si>
  <si>
    <t>(7) 発電設備の設置</t>
  </si>
  <si>
    <t>(1) 住宅を長期に使用できるよう耐久性が確保されているか</t>
  </si>
  <si>
    <t>(2) 十分な耐震性能が確保されているか</t>
  </si>
  <si>
    <t>(3) 維持管理が容易に行えるよう配慮されているか</t>
  </si>
  <si>
    <t>断熱性能</t>
    <rPh sb="0" eb="2">
      <t>ダンネツ</t>
    </rPh>
    <rPh sb="2" eb="4">
      <t>セイノウ</t>
    </rPh>
    <phoneticPr fontId="2"/>
  </si>
  <si>
    <t>暖房計画</t>
    <rPh sb="0" eb="2">
      <t>ダンボウ</t>
    </rPh>
    <rPh sb="2" eb="4">
      <t>ケイカク</t>
    </rPh>
    <phoneticPr fontId="2"/>
  </si>
  <si>
    <t>冷房計画</t>
    <rPh sb="0" eb="2">
      <t>レイボウ</t>
    </rPh>
    <rPh sb="2" eb="4">
      <t>ケイカク</t>
    </rPh>
    <phoneticPr fontId="2"/>
  </si>
  <si>
    <t>ヒートショック</t>
    <phoneticPr fontId="2"/>
  </si>
  <si>
    <t>暖房設備</t>
    <rPh sb="0" eb="2">
      <t>ダンボウ</t>
    </rPh>
    <rPh sb="2" eb="4">
      <t>セツビ</t>
    </rPh>
    <phoneticPr fontId="2"/>
  </si>
  <si>
    <t>冷房設備</t>
    <rPh sb="0" eb="2">
      <t>レイボウ</t>
    </rPh>
    <rPh sb="2" eb="4">
      <t>セツビ</t>
    </rPh>
    <phoneticPr fontId="2"/>
  </si>
  <si>
    <t>エネマネ</t>
    <phoneticPr fontId="2"/>
  </si>
  <si>
    <t>耐久性</t>
    <rPh sb="0" eb="3">
      <t>タイキュウセイ</t>
    </rPh>
    <phoneticPr fontId="2"/>
  </si>
  <si>
    <t>耐震性</t>
    <rPh sb="0" eb="3">
      <t>タイシンセイ</t>
    </rPh>
    <phoneticPr fontId="2"/>
  </si>
  <si>
    <t>維持管理</t>
    <rPh sb="0" eb="2">
      <t>イジ</t>
    </rPh>
    <rPh sb="2" eb="4">
      <t>カンリ</t>
    </rPh>
    <phoneticPr fontId="2"/>
  </si>
  <si>
    <t>バリアフリー
（浴室とトイレ）</t>
    <rPh sb="8" eb="10">
      <t>ヨクシツ</t>
    </rPh>
    <phoneticPr fontId="2"/>
  </si>
  <si>
    <t>2-2　項目ごとのスコア</t>
    <rPh sb="4" eb="6">
      <t>ｺｳﾓｸ</t>
    </rPh>
    <phoneticPr fontId="5" type="noConversion"/>
  </si>
  <si>
    <r>
      <t>2-1</t>
    </r>
    <r>
      <rPr>
        <b/>
        <sz val="12"/>
        <color indexed="9"/>
        <rFont val="ＭＳ Ｐゴシック"/>
        <family val="3"/>
        <charset val="128"/>
      </rPr>
      <t>　評価結果</t>
    </r>
    <rPh sb="4" eb="6">
      <t>ﾋｮｳｶ</t>
    </rPh>
    <rPh sb="6" eb="8">
      <t>ｹｯｶ</t>
    </rPh>
    <phoneticPr fontId="5" type="noConversion"/>
  </si>
  <si>
    <t>改修前</t>
    <rPh sb="0" eb="2">
      <t>カイシュウ</t>
    </rPh>
    <rPh sb="2" eb="3">
      <t>マエ</t>
    </rPh>
    <phoneticPr fontId="10"/>
  </si>
  <si>
    <t>改修後</t>
    <rPh sb="0" eb="2">
      <t>カイシュウ</t>
    </rPh>
    <rPh sb="2" eb="3">
      <t>ゴ</t>
    </rPh>
    <phoneticPr fontId="10"/>
  </si>
  <si>
    <t>基準</t>
    <rPh sb="0" eb="2">
      <t>キジュン</t>
    </rPh>
    <phoneticPr fontId="10"/>
  </si>
  <si>
    <t>-</t>
    <phoneticPr fontId="2"/>
  </si>
  <si>
    <t>評価対象範囲において、レベル2の①と②を満たしている。</t>
    <phoneticPr fontId="10"/>
  </si>
  <si>
    <t>建物名称：</t>
    <rPh sb="0" eb="2">
      <t>タテモノ</t>
    </rPh>
    <rPh sb="2" eb="4">
      <t>メイショウ</t>
    </rPh>
    <phoneticPr fontId="2"/>
  </si>
  <si>
    <t>補足説明</t>
    <rPh sb="0" eb="2">
      <t>ホソク</t>
    </rPh>
    <rPh sb="2" eb="4">
      <t>セツメイ</t>
    </rPh>
    <phoneticPr fontId="10"/>
  </si>
  <si>
    <t>■レベル1</t>
    <phoneticPr fontId="10"/>
  </si>
  <si>
    <t>レベル1</t>
    <phoneticPr fontId="10"/>
  </si>
  <si>
    <t>-</t>
    <phoneticPr fontId="10"/>
  </si>
  <si>
    <t>レベル2</t>
  </si>
  <si>
    <t>■レベル2</t>
  </si>
  <si>
    <t>レベル3</t>
  </si>
  <si>
    <t>■レベル3</t>
  </si>
  <si>
    <t>レベル4</t>
  </si>
  <si>
    <t>■レベル4</t>
  </si>
  <si>
    <t>レベル5</t>
  </si>
  <si>
    <t>■レベル5</t>
  </si>
  <si>
    <t>居間を含む一体的空間において、適切な容量の暖房設備が設置されている。</t>
    <phoneticPr fontId="10"/>
  </si>
  <si>
    <t>レベル2を満たさない。</t>
    <phoneticPr fontId="2"/>
  </si>
  <si>
    <t>燃料系瞬間式給湯器を採用している。</t>
    <phoneticPr fontId="2"/>
  </si>
  <si>
    <t>（該当なし）</t>
    <phoneticPr fontId="2"/>
  </si>
  <si>
    <t>設置されていない。</t>
    <phoneticPr fontId="2"/>
  </si>
  <si>
    <t>配管がコンクリート内に埋め込まれている。</t>
    <phoneticPr fontId="2"/>
  </si>
  <si>
    <t>配管がコンクリート内に埋め込まれていない。</t>
    <phoneticPr fontId="2"/>
  </si>
  <si>
    <t>・配管は、排水管、給水管、給湯管、ガス管の全てとする。</t>
    <phoneticPr fontId="2"/>
  </si>
  <si>
    <t>住宅全体</t>
    <rPh sb="0" eb="2">
      <t>ジュウタク</t>
    </rPh>
    <rPh sb="2" eb="4">
      <t>ゼンタイ</t>
    </rPh>
    <phoneticPr fontId="2"/>
  </si>
  <si>
    <t>主要な生活空間</t>
    <rPh sb="0" eb="2">
      <t>シュヨウ</t>
    </rPh>
    <rPh sb="3" eb="5">
      <t>セイカツ</t>
    </rPh>
    <rPh sb="5" eb="7">
      <t>クウカン</t>
    </rPh>
    <phoneticPr fontId="2"/>
  </si>
  <si>
    <t>レベル2を満たさない。</t>
    <phoneticPr fontId="10"/>
  </si>
  <si>
    <t>給湯設備</t>
    <rPh sb="0" eb="2">
      <t>キュウトウ</t>
    </rPh>
    <rPh sb="2" eb="4">
      <t>セツビ</t>
    </rPh>
    <phoneticPr fontId="2"/>
  </si>
  <si>
    <t>照明設備</t>
    <rPh sb="0" eb="2">
      <t>ショウメイ</t>
    </rPh>
    <rPh sb="2" eb="4">
      <t>セツビ</t>
    </rPh>
    <phoneticPr fontId="2"/>
  </si>
  <si>
    <t>CASBEE-DH_RN_2015(v1.0)</t>
    <phoneticPr fontId="2"/>
  </si>
  <si>
    <r>
      <rPr>
        <b/>
        <sz val="8"/>
        <color theme="1"/>
        <rFont val="ＭＳ Ｐゴシック"/>
        <family val="3"/>
        <charset val="128"/>
      </rPr>
      <t>バージョン</t>
    </r>
    <r>
      <rPr>
        <b/>
        <sz val="8"/>
        <color theme="1"/>
        <rFont val="Arial"/>
        <family val="2"/>
      </rPr>
      <t>:</t>
    </r>
    <phoneticPr fontId="2"/>
  </si>
  <si>
    <r>
      <rPr>
        <sz val="10"/>
        <color theme="1"/>
        <rFont val="ＭＳ Ｐゴシック"/>
        <family val="2"/>
      </rPr>
      <t>建物名称</t>
    </r>
    <rPh sb="0" eb="2">
      <t>タテモノ</t>
    </rPh>
    <rPh sb="2" eb="4">
      <t>メイショウ</t>
    </rPh>
    <phoneticPr fontId="1"/>
  </si>
  <si>
    <r>
      <rPr>
        <sz val="10"/>
        <color theme="1"/>
        <rFont val="ＭＳ Ｐゴシック"/>
        <family val="3"/>
        <charset val="128"/>
      </rPr>
      <t>改修竣工年月</t>
    </r>
    <rPh sb="0" eb="2">
      <t>カイシュウ</t>
    </rPh>
    <rPh sb="2" eb="4">
      <t>シュンコウ</t>
    </rPh>
    <rPh sb="4" eb="6">
      <t>ネンゲツ</t>
    </rPh>
    <phoneticPr fontId="1"/>
  </si>
  <si>
    <r>
      <rPr>
        <sz val="10"/>
        <color theme="1"/>
        <rFont val="ＭＳ Ｐゴシック"/>
        <family val="3"/>
        <charset val="128"/>
      </rPr>
      <t>竣工年月</t>
    </r>
    <rPh sb="0" eb="2">
      <t>シュンコウ</t>
    </rPh>
    <rPh sb="2" eb="4">
      <t>ネンゲツ</t>
    </rPh>
    <phoneticPr fontId="1"/>
  </si>
  <si>
    <r>
      <rPr>
        <sz val="10"/>
        <color theme="1"/>
        <rFont val="ＭＳ Ｐゴシック"/>
        <family val="3"/>
        <charset val="128"/>
      </rPr>
      <t>建設地</t>
    </r>
    <rPh sb="0" eb="3">
      <t>ケンセツチ</t>
    </rPh>
    <phoneticPr fontId="1"/>
  </si>
  <si>
    <r>
      <rPr>
        <sz val="10"/>
        <color theme="1"/>
        <rFont val="ＭＳ Ｐゴシック"/>
        <family val="3"/>
        <charset val="128"/>
      </rPr>
      <t>改修範囲　</t>
    </r>
    <rPh sb="0" eb="2">
      <t>カイシュウ</t>
    </rPh>
    <rPh sb="2" eb="4">
      <t>ハンイ</t>
    </rPh>
    <phoneticPr fontId="2"/>
  </si>
  <si>
    <r>
      <rPr>
        <sz val="10"/>
        <color theme="1"/>
        <rFont val="ＭＳ Ｐゴシック"/>
        <family val="3"/>
        <charset val="128"/>
      </rPr>
      <t>断熱；</t>
    </r>
    <rPh sb="0" eb="2">
      <t>ダンネツ</t>
    </rPh>
    <phoneticPr fontId="2"/>
  </si>
  <si>
    <r>
      <rPr>
        <sz val="9"/>
        <color theme="1"/>
        <rFont val="ＭＳ Ｐゴシック"/>
        <family val="2"/>
      </rPr>
      <t>地域</t>
    </r>
    <rPh sb="0" eb="2">
      <t>チイキ</t>
    </rPh>
    <phoneticPr fontId="2"/>
  </si>
  <si>
    <r>
      <rPr>
        <sz val="10"/>
        <color theme="1"/>
        <rFont val="ＭＳ Ｐゴシック"/>
        <family val="3"/>
        <charset val="128"/>
      </rPr>
      <t>換気；</t>
    </r>
    <rPh sb="0" eb="2">
      <t>カンキ</t>
    </rPh>
    <phoneticPr fontId="2"/>
  </si>
  <si>
    <r>
      <rPr>
        <sz val="10"/>
        <color theme="1"/>
        <rFont val="ＭＳ Ｐゴシック"/>
        <family val="3"/>
        <charset val="128"/>
      </rPr>
      <t>構造・構法</t>
    </r>
    <rPh sb="0" eb="2">
      <t>コウゾウ</t>
    </rPh>
    <rPh sb="3" eb="5">
      <t>コウホウ</t>
    </rPh>
    <phoneticPr fontId="1"/>
  </si>
  <si>
    <r>
      <rPr>
        <sz val="10"/>
        <color theme="1"/>
        <rFont val="ＭＳ Ｐゴシック"/>
        <family val="3"/>
        <charset val="128"/>
      </rPr>
      <t>改修概要</t>
    </r>
    <rPh sb="0" eb="2">
      <t>カイシュウ</t>
    </rPh>
    <rPh sb="2" eb="4">
      <t>ガイヨウ</t>
    </rPh>
    <phoneticPr fontId="2"/>
  </si>
  <si>
    <r>
      <rPr>
        <sz val="10"/>
        <color theme="1"/>
        <rFont val="ＭＳ Ｐゴシック"/>
        <family val="3"/>
        <charset val="128"/>
      </rPr>
      <t>階数</t>
    </r>
    <rPh sb="0" eb="2">
      <t>カイスウ</t>
    </rPh>
    <phoneticPr fontId="1"/>
  </si>
  <si>
    <r>
      <rPr>
        <sz val="10"/>
        <color theme="1"/>
        <rFont val="ＭＳ Ｐゴシック"/>
        <family val="3"/>
        <charset val="128"/>
      </rPr>
      <t>延床面積</t>
    </r>
    <rPh sb="0" eb="4">
      <t>ノベユカメンセキ</t>
    </rPh>
    <phoneticPr fontId="1"/>
  </si>
  <si>
    <r>
      <rPr>
        <sz val="11"/>
        <color theme="1"/>
        <rFont val="ＭＳ Ｐゴシック"/>
        <family val="2"/>
      </rPr>
      <t>㎡</t>
    </r>
    <phoneticPr fontId="2"/>
  </si>
  <si>
    <r>
      <rPr>
        <sz val="10"/>
        <color theme="1"/>
        <rFont val="ＭＳ Ｐゴシック"/>
        <family val="3"/>
        <charset val="128"/>
      </rPr>
      <t>世帯人数</t>
    </r>
    <rPh sb="0" eb="2">
      <t>セタイ</t>
    </rPh>
    <rPh sb="2" eb="4">
      <t>ニンズウ</t>
    </rPh>
    <phoneticPr fontId="1"/>
  </si>
  <si>
    <r>
      <rPr>
        <sz val="11"/>
        <color theme="1"/>
        <rFont val="ＭＳ Ｐゴシック"/>
        <family val="2"/>
      </rPr>
      <t>人</t>
    </r>
    <rPh sb="0" eb="1">
      <t>ニン</t>
    </rPh>
    <phoneticPr fontId="2"/>
  </si>
  <si>
    <r>
      <rPr>
        <sz val="10"/>
        <color theme="1"/>
        <rFont val="ＭＳ Ｐゴシック"/>
        <family val="3"/>
        <charset val="128"/>
      </rPr>
      <t>評価の実施日</t>
    </r>
    <rPh sb="0" eb="2">
      <t>ヒョウカ</t>
    </rPh>
    <rPh sb="3" eb="6">
      <t>ジッシビ</t>
    </rPh>
    <phoneticPr fontId="1"/>
  </si>
  <si>
    <r>
      <rPr>
        <sz val="10"/>
        <color theme="1"/>
        <rFont val="ＭＳ Ｐゴシック"/>
        <family val="3"/>
        <charset val="128"/>
      </rPr>
      <t>評価者</t>
    </r>
    <rPh sb="0" eb="2">
      <t>ヒョウカ</t>
    </rPh>
    <rPh sb="2" eb="3">
      <t>シャ</t>
    </rPh>
    <phoneticPr fontId="1"/>
  </si>
  <si>
    <r>
      <rPr>
        <b/>
        <sz val="10"/>
        <color theme="1"/>
        <rFont val="ＭＳ Ｐゴシック"/>
        <family val="3"/>
        <charset val="128"/>
      </rPr>
      <t>改修前</t>
    </r>
    <rPh sb="0" eb="2">
      <t>カイシュウ</t>
    </rPh>
    <rPh sb="2" eb="3">
      <t>マエ</t>
    </rPh>
    <phoneticPr fontId="2"/>
  </si>
  <si>
    <r>
      <rPr>
        <b/>
        <sz val="10"/>
        <color theme="1"/>
        <rFont val="ＭＳ Ｐゴシック"/>
        <family val="3"/>
        <charset val="128"/>
      </rPr>
      <t>改修後</t>
    </r>
    <rPh sb="0" eb="2">
      <t>カイシュウ</t>
    </rPh>
    <rPh sb="2" eb="3">
      <t>ゴ</t>
    </rPh>
    <phoneticPr fontId="2"/>
  </si>
  <si>
    <r>
      <rPr>
        <b/>
        <sz val="11"/>
        <color theme="0"/>
        <rFont val="ＭＳ Ｐゴシック"/>
        <family val="3"/>
        <charset val="128"/>
      </rPr>
      <t>スコア＝</t>
    </r>
    <phoneticPr fontId="2"/>
  </si>
  <si>
    <r>
      <rPr>
        <sz val="11"/>
        <color theme="0"/>
        <rFont val="ＭＳ Ｐゴシック"/>
        <family val="3"/>
        <charset val="128"/>
      </rPr>
      <t>→</t>
    </r>
    <phoneticPr fontId="2"/>
  </si>
  <si>
    <t>評価対象範囲において、①または②を満たしている。
①外気に接する壁・床・天井（または屋根）が断熱されている。
②開口部（小窓を除く）が断熱されている。</t>
    <phoneticPr fontId="10"/>
  </si>
  <si>
    <t>居間を含む一体的空間及び主寝室において、暖房設備が設置されていない。</t>
    <phoneticPr fontId="10"/>
  </si>
  <si>
    <t>居間を含む一体的空間及び主寝室において、適切な容量の暖房設備が設置されている。</t>
    <phoneticPr fontId="10"/>
  </si>
  <si>
    <t>居間を含む一体的空間及び主寝室において、冷房設備が設置されていない。</t>
    <phoneticPr fontId="10"/>
  </si>
  <si>
    <t>居間を含む一体的空間において、適切な容量の冷房設備が設置されている。</t>
    <phoneticPr fontId="10"/>
  </si>
  <si>
    <t>居間を含む一体的空間及び主寝室において、適切な容量の冷房設備が設置されている。</t>
    <phoneticPr fontId="10"/>
  </si>
  <si>
    <t>レベル２を満たさない。</t>
    <phoneticPr fontId="10"/>
  </si>
  <si>
    <t>評価対象範囲において、室内空気質に配慮された建材を用いている、または対象となる建材が5年以上用いられた状態である。</t>
    <phoneticPr fontId="10"/>
  </si>
  <si>
    <t>評価対象範囲において、レベル2を満たした上で、換気設備が設置されている。</t>
    <phoneticPr fontId="10"/>
  </si>
  <si>
    <t>評価対象範囲において、レベル3を満たした上で、台所、浴室、便所で発生する汚染物質が換気等により適切に処理されている。</t>
    <phoneticPr fontId="10"/>
  </si>
  <si>
    <t>主要な生活空間において、レベル2の①と②を満たしている。</t>
    <phoneticPr fontId="10"/>
  </si>
  <si>
    <t>主要な生活空間において、レベル3を満たした上で、廊下、出入り口で車いすの通行に有効な幅（廊下は有効780㎜以上、出入口（玄関含む）は750㎜以上）が確保されている。</t>
    <phoneticPr fontId="10"/>
  </si>
  <si>
    <t>(6) 浴室とトイレにおいてバリアフリーに配慮されているか</t>
    <phoneticPr fontId="10"/>
  </si>
  <si>
    <t>浴室とトイレにおいて、①または②を満たしている。
①入口に段差がない。
②便器と浴槽付近に手すりが設置されている。</t>
    <phoneticPr fontId="10"/>
  </si>
  <si>
    <t>浴室とトイレにおいて、レベル2の①と②を満たしている。</t>
    <phoneticPr fontId="10"/>
  </si>
  <si>
    <t>浴室とトイレにおいて、レベル3を満たした上で、介助者が介助可能な広さが確保されている。</t>
    <phoneticPr fontId="10"/>
  </si>
  <si>
    <t>(7) ヒートショックの抑制に配慮されているか</t>
    <phoneticPr fontId="10"/>
  </si>
  <si>
    <t>脱衣室に暖房設備が設置できる。</t>
    <phoneticPr fontId="10"/>
  </si>
  <si>
    <t>レベル2に加え、浴室、脱衣室の外気に接する壁・床・天井（または屋根）が断熱されている。</t>
    <phoneticPr fontId="10"/>
  </si>
  <si>
    <t>レベル3に加え、居間を含む一体的空間及び主寝室からの移動空間とトイレも断熱化された区画内にある。</t>
    <phoneticPr fontId="10"/>
  </si>
  <si>
    <t>(1) 適切な断熱性能が確保されているか</t>
    <phoneticPr fontId="2"/>
  </si>
  <si>
    <t>(4) 良好な空気環境に配慮されているか</t>
    <phoneticPr fontId="10"/>
  </si>
  <si>
    <t>１．すまいを快適・健康・安心にする</t>
    <rPh sb="6" eb="8">
      <t>カイテキ</t>
    </rPh>
    <rPh sb="9" eb="11">
      <t>ケンコウ</t>
    </rPh>
    <rPh sb="12" eb="14">
      <t>アンシン</t>
    </rPh>
    <phoneticPr fontId="1"/>
  </si>
  <si>
    <t>(2) 暖房設備の省エネルギー性に配慮されているか</t>
    <phoneticPr fontId="2"/>
  </si>
  <si>
    <t>居間を含む一体的空間において、暖房設備を設置しない、あるいはレベル2を満たさない（効率が不明な場合を含む）。</t>
    <phoneticPr fontId="2"/>
  </si>
  <si>
    <t>(3) 冷房設備の省エネルギー性に配慮されているか</t>
    <phoneticPr fontId="2"/>
  </si>
  <si>
    <t>居間を含む一体的空間において、冷房設備を設置しない、あるいはレベル2を満たさない（効率が不明な場合を含む）。</t>
    <phoneticPr fontId="2"/>
  </si>
  <si>
    <t>(4) 給湯設備の省エネルギー性に配慮されているか</t>
    <rPh sb="6" eb="8">
      <t>セツビ</t>
    </rPh>
    <phoneticPr fontId="2"/>
  </si>
  <si>
    <t>高効率な給湯機（燃料系潜熱回収瞬間式給湯器、電気ヒートポンプ式給湯機、ハイブリッド給湯機、家庭用コージェネレーションシステム）を採用している。</t>
    <phoneticPr fontId="2"/>
  </si>
  <si>
    <t>レベル3を満たした上で、節湯型機器または断熱タイプの浴槽を使用している。</t>
    <phoneticPr fontId="2"/>
  </si>
  <si>
    <t>(5) 照明設備の省エネルギー性に配慮されているか</t>
    <rPh sb="6" eb="8">
      <t>セツビ</t>
    </rPh>
    <phoneticPr fontId="2"/>
  </si>
  <si>
    <t>照明機器の過半に白熱灯を採用している。</t>
    <phoneticPr fontId="2"/>
  </si>
  <si>
    <t>照明機器の一部に白熱灯を採用している。</t>
    <phoneticPr fontId="2"/>
  </si>
  <si>
    <t>①または②を満たしている。
①照明機器に白熱灯を全く採用していない。
②照明機器の一部に白熱灯を採用しているが、過半にＨｆ型蛍光灯またはLEDを採用している。</t>
    <phoneticPr fontId="2"/>
  </si>
  <si>
    <t>照明機器に白熱灯を全く採用せず、過半にＨｆ型蛍光灯またはLEDを採用している。</t>
    <phoneticPr fontId="2"/>
  </si>
  <si>
    <t>(6) エネルギーのマネジメントに配慮されているか</t>
    <phoneticPr fontId="2"/>
  </si>
  <si>
    <t>住宅内において、住宅全体の電力使用量の計測データを表示することができる。（電力メーターは除く）</t>
    <phoneticPr fontId="2"/>
  </si>
  <si>
    <t>レベル2を満たした上で、分岐回路単位、部屋単位、機器単位のいずれかについて、電力使用量の計測データを表示することができる。</t>
    <phoneticPr fontId="2"/>
  </si>
  <si>
    <t>低炭素建築物認定基準の選択的項目に示された水準を満たすHEMS（ホームエネルギーマネジメントシステム）が設置されている。</t>
    <phoneticPr fontId="2"/>
  </si>
  <si>
    <t>(7) 太陽光発電や家庭用燃料電池等が設置されているか</t>
    <phoneticPr fontId="2"/>
  </si>
  <si>
    <t>①～⑤のいずれか2つに取り組んでいる。</t>
    <phoneticPr fontId="2"/>
  </si>
  <si>
    <t>①～⑤のいずれか１つに取り組んでいる。
 ①太陽光発電システム
 ②家庭用燃料電池システム
 ③家庭用ガスエンジン式コージェネレーションシステム
 ④太陽熱利用システム
 ⑤その他</t>
    <phoneticPr fontId="2"/>
  </si>
  <si>
    <t>２．エネルギーを大切に使う</t>
    <phoneticPr fontId="1"/>
  </si>
  <si>
    <t>３．すまいを長く使い続ける</t>
    <phoneticPr fontId="1"/>
  </si>
  <si>
    <t>(1) 住宅を長期に使用できるよう耐久性が確保されているか</t>
    <phoneticPr fontId="2"/>
  </si>
  <si>
    <t>躯体または基礎に構造耐力に影響を与える程の著しい劣化が見られる、または劣化状況を確認できない。</t>
    <phoneticPr fontId="2"/>
  </si>
  <si>
    <t>躯体と基礎に構造耐力に影響を与える程の著しい劣化が見られない。</t>
    <phoneticPr fontId="2"/>
  </si>
  <si>
    <t>レベル2を満たした上で、外装（屋根防水材、外壁材）にも性能上の問題が見られない。</t>
    <phoneticPr fontId="2"/>
  </si>
  <si>
    <t>レベル3を満たした上で、日本住宅性能表示基準「3-1劣化対策等級（構造躯体等）」の等級3を満たす。</t>
    <phoneticPr fontId="2"/>
  </si>
  <si>
    <t>(2) 自然災害に耐える性能が確保されているか</t>
    <phoneticPr fontId="2"/>
  </si>
  <si>
    <t>現在の耐震基準を満たさない、または性能が確認できない。</t>
    <phoneticPr fontId="2"/>
  </si>
  <si>
    <t>現在の耐震基準を満たさないが、耐震性能の向上に係わる何らかの改修が実施されている。</t>
    <phoneticPr fontId="2"/>
  </si>
  <si>
    <t>現在の耐震基準を満たす。</t>
    <phoneticPr fontId="2"/>
  </si>
  <si>
    <t>日本住宅性能表示基準「1-1耐震等級（構造躯体の倒壊等防止）」（既存住宅）の等級２を満たす。</t>
    <phoneticPr fontId="2"/>
  </si>
  <si>
    <t>(3) 維持管理が容易に行えるよう配慮されているか</t>
    <phoneticPr fontId="2"/>
  </si>
  <si>
    <t>レベル2を満たした上で、点検や清掃ができる開口が設けられている。</t>
    <phoneticPr fontId="2"/>
  </si>
  <si>
    <t>レベル3を満たした上で、定期的な点検・補修等に関する計画が策定されている。</t>
    <phoneticPr fontId="2"/>
  </si>
  <si>
    <t>-</t>
  </si>
  <si>
    <t>省エネ地域区分</t>
    <rPh sb="0" eb="1">
      <t>ショウ</t>
    </rPh>
    <rPh sb="3" eb="5">
      <t>チイキ</t>
    </rPh>
    <rPh sb="5" eb="7">
      <t>クブン</t>
    </rPh>
    <phoneticPr fontId="1"/>
  </si>
  <si>
    <t>断熱性能等は「住宅全体」で評価</t>
    <rPh sb="0" eb="2">
      <t>ダンネツ</t>
    </rPh>
    <rPh sb="2" eb="4">
      <t>セイノウ</t>
    </rPh>
    <rPh sb="4" eb="5">
      <t>ナド</t>
    </rPh>
    <rPh sb="7" eb="9">
      <t>ジュウタク</t>
    </rPh>
    <rPh sb="9" eb="11">
      <t>ゼンタイ</t>
    </rPh>
    <rPh sb="13" eb="15">
      <t>ヒョウカ</t>
    </rPh>
    <phoneticPr fontId="2"/>
  </si>
  <si>
    <t>断熱性能等は「主要な生活空間」で評価</t>
    <rPh sb="0" eb="2">
      <t>ダンネツ</t>
    </rPh>
    <rPh sb="2" eb="4">
      <t>セイノウ</t>
    </rPh>
    <rPh sb="4" eb="5">
      <t>ナド</t>
    </rPh>
    <rPh sb="7" eb="9">
      <t>シュヨウ</t>
    </rPh>
    <rPh sb="10" eb="12">
      <t>セイカツ</t>
    </rPh>
    <rPh sb="12" eb="14">
      <t>クウカン</t>
    </rPh>
    <rPh sb="16" eb="18">
      <t>ヒョウカ</t>
    </rPh>
    <phoneticPr fontId="1"/>
  </si>
  <si>
    <t> 「断熱されている」の場合の断熱性能は問わない。
 「断熱されている」の場合、気流止めが適切に施工されていることが前提となる。
 「開口部が断熱されている」とは、複層ガラスあるいは二重以上の窓とする。サッシの種類は問わない。
 評価対象範囲を「主要な生活空間」とした場合でも、レベル４は住宅全体で評価する。</t>
    <phoneticPr fontId="10"/>
  </si>
  <si>
    <t> 対象となる建材は、内装仕上げ（ただし柱などの軸材や廻り縁、窓台、巾木、建具枠、部分的に用いる塗料、接着剤は除く）および天井裏等（天井裏などに換気などの措置がある場合を除く）の下地材等とする。
 「室内空気質に配慮された建材」とは、ホルムアルデヒドの発散量が極めて少ない建材（日本工業規格、または日本農林規格のＦ☆☆☆☆等級相当以上）をいう。
 換気設備とは、評価対象空間を24時間連続して換気できる設備をいう。</t>
    <phoneticPr fontId="10"/>
  </si>
  <si>
    <t>・レベル2の段差は以下を除く。
【浴室】20mm以下の単純段差としたもの、または浴室内外の高低差を120mm以下、またぎ高さを180mm以下とし、かつ、手すりを設置したもの。
【トイレ】5mm未満の段差
 レベル4における「介助者が介助可能な広さ」とは、日本住宅性能表示基準「9-1高齢者等配慮対策等級（専用部分）」の等級3で定められる以下の基準を満たすこと。
【浴室】浴室の短辺を内法寸法で1,300mm以上、面積を内法寸法で2㎡以上とする。
【トイレ】便器を腰掛け式とし、次のアまたはイに当てはまるもの。
ア：長辺（軽微な改造により確保できる部分の長さを含む）が内法寸法で1,300mm以上であること。
イ：便器の前方または側方について便器と壁との距離（ドアの開放により確保できる部分または軽微な改造により確保できる部分の長さを含む。）が500mm以上であること。</t>
    <phoneticPr fontId="10"/>
  </si>
  <si>
    <t> レベル2の「暖房設備」は採暖器具でも良い。
 レベル2の「暖房設備が設置できる」とは、既に暖房設備が設置されているか、暖房設備を設置するためのスペースやコンセント等が備えられていることをいう。
 浴室に暖房設備が設置されている場合もレベル2と評価してよい。
 レベル3における「断熱されている」の場合の断熱性能は問わない。
 レベル3における「断熱されている」の場合、気流止めが適切に施工されていることが前提となる。</t>
    <phoneticPr fontId="10"/>
  </si>
  <si>
    <t> レベル4における節湯型機器は、台所、浴室、洗面の水栓のいずれかに節湯型機器（A1、B1、C1のいずれか。カタログ等で確認可）を採用していること。</t>
    <phoneticPr fontId="2"/>
  </si>
  <si>
    <t>レベル4を満たすHEMSの水準は、次の①から④までの全てに該当すること。
①住宅全体に加え、分岐回路単位、部屋単位、機器単位、発電量、蓄電量・放電量のいずれかについて、電力使用量のデータを取得し、その計測または取得の間隔が30分以内であること。
②住宅内において、電力使用量の計測データを表示することができること。
③HEMS機器により測定したデータの保存期間が、以下のいずれかであること。
・表示する電力使用量の所定時間単位が１時間以内の場合は、1ヵ月以上
・表示する電力使用量の所定時間単位が１日以内の場合は、13カ月以上
④ECHONETLiteによる電力使用の調整機能（自動制御や遠隔制御等、電力使用を調整するための制御機能）を有すること。</t>
    <phoneticPr fontId="2"/>
  </si>
  <si>
    <t> 住宅を長期に使用できる耐久性能を、躯体や外装材の劣化の程度と、構造躯体等に使用する材料の交換等大規模な改修工事を必要とするまでの期間を伸長するために必要な対策の程度により評価する。</t>
    <phoneticPr fontId="2"/>
  </si>
  <si>
    <t> 自然災害に耐える建物の強さを、地震に対する構造躯体の倒壊、崩壊等のしにくさにより評価する。
 「耐震性能の向上に係わる何らかの改修」とは、例えば、基礎の補強、接合部の補強、耐力壁の増加、屋根の軽量化を示す。水準は問わない。</t>
    <phoneticPr fontId="2"/>
  </si>
  <si>
    <t>空気環境</t>
    <rPh sb="0" eb="2">
      <t>クウキ</t>
    </rPh>
    <rPh sb="2" eb="4">
      <t>カンキョウ</t>
    </rPh>
    <phoneticPr fontId="2"/>
  </si>
  <si>
    <t>発電設備など</t>
    <rPh sb="0" eb="2">
      <t>ハツデン</t>
    </rPh>
    <rPh sb="2" eb="4">
      <t>セツビ</t>
    </rPh>
    <phoneticPr fontId="2"/>
  </si>
  <si>
    <t>全体平均スコア</t>
    <rPh sb="0" eb="2">
      <t>ゼンタイ</t>
    </rPh>
    <rPh sb="2" eb="4">
      <t>ヘイキン</t>
    </rPh>
    <phoneticPr fontId="2"/>
  </si>
  <si>
    <t>グラフ用</t>
    <rPh sb="3" eb="4">
      <t>ヨウ</t>
    </rPh>
    <phoneticPr fontId="2"/>
  </si>
  <si>
    <t>居間を含む一体的空間及び主寝室において、容量が十分でないまたは容量が確認できない暖房設備が設置されている。</t>
    <rPh sb="31" eb="33">
      <t>ヨウリョウ</t>
    </rPh>
    <phoneticPr fontId="10"/>
  </si>
  <si>
    <t>居間を含む一体的空間及び主寝室において、容量が十分でないまたは容量が確認できない冷房設備が設置されている。</t>
    <rPh sb="31" eb="33">
      <t>ヨウリョウ</t>
    </rPh>
    <phoneticPr fontId="10"/>
  </si>
  <si>
    <t>※評価マニュアルはCASBEEホームページ（http://www.ibec.or.jp/CASBEE/cas_home/kaisyu_checklist/）からダウンロード</t>
    <rPh sb="1" eb="3">
      <t>ヒョウカ</t>
    </rPh>
    <phoneticPr fontId="10"/>
  </si>
  <si>
    <t> 採暖器具（こたつ、電気カーペットなど）や開放型暖房機は暖房設備とみなさない。
 暖房設備を設置しなくても快適な温熱環境を確保できると判断される場合はレベル４とする。
 「適切な容量の暖房設備」の判断の目安は評価マニュアル※を参照。</t>
  </si>
  <si>
    <t> 冷房設備を設置しなくても快適な温熱環境を確保できると判断される場合はレベル４とする。
 「適切な容量の冷房設備」の判断の目安は評価マニュアル※を参照。</t>
  </si>
  <si>
    <t>バリアフリー
（廊下・階段等）</t>
    <rPh sb="8" eb="10">
      <t>ロウカ</t>
    </rPh>
    <rPh sb="11" eb="13">
      <t>カイダン</t>
    </rPh>
    <rPh sb="13" eb="14">
      <t>トウ</t>
    </rPh>
    <phoneticPr fontId="2"/>
  </si>
  <si>
    <t>(2) 適切な暖房計画がなされているか</t>
    <phoneticPr fontId="10"/>
  </si>
  <si>
    <t>(3) 適切な冷房計画がなされているか</t>
    <phoneticPr fontId="10"/>
  </si>
  <si>
    <t>(5) 廊下・階段等においてバリアフリーに配慮されているか</t>
    <rPh sb="4" eb="6">
      <t>ロウカ</t>
    </rPh>
    <rPh sb="7" eb="9">
      <t>カイダン</t>
    </rPh>
    <phoneticPr fontId="10"/>
  </si>
  <si>
    <t>主要な生活空間において、①または②を満たしている。
①廊下と各室の間に段差（5mm以上）がない。
②玄関と階段に手すりが設置されている。</t>
    <rPh sb="27" eb="29">
      <t>ロウカ</t>
    </rPh>
    <phoneticPr fontId="10"/>
  </si>
  <si>
    <t>居間を含む一体的空間において、エアコン(統一省エネラベルの多段階評価★)、または同等の機器効率の冷房設備が設置されている。</t>
    <phoneticPr fontId="2"/>
  </si>
  <si>
    <t>居間を含む一体的空間において、エアコン(統一省エネラベルの多段階評価★★)、または同等の機器効率の冷房設備が設置されている。</t>
    <phoneticPr fontId="2"/>
  </si>
  <si>
    <t>居間を含む一体的空間において、エアコン(統一省エネラベルの多段階評価★★★)、または同等の機器効率の冷房設備が設置されている。</t>
    <phoneticPr fontId="2"/>
  </si>
  <si>
    <t> 1.(1)と同じ評価とする。</t>
    <phoneticPr fontId="2"/>
  </si>
  <si>
    <t> 「⑤その他」の例としては、通風や蓄熱、日射の制御などがある。
・ 「⑤その他」を評価する場合は、評価ソフトウェアの結果シート「1-2改修概要」の記述欄に、具体的な取組みを記入する。</t>
    <rPh sb="42" eb="44">
      <t>ヒョウカ</t>
    </rPh>
    <rPh sb="46" eb="48">
      <t>バアイ</t>
    </rPh>
    <rPh sb="59" eb="61">
      <t>ケッカ</t>
    </rPh>
    <rPh sb="68" eb="70">
      <t>カイシュウ</t>
    </rPh>
    <rPh sb="70" eb="72">
      <t>ガイヨウ</t>
    </rPh>
    <rPh sb="74" eb="76">
      <t>キジュツ</t>
    </rPh>
    <rPh sb="76" eb="77">
      <t>ラン</t>
    </rPh>
    <rPh sb="79" eb="82">
      <t>グタイテキ</t>
    </rPh>
    <rPh sb="83" eb="85">
      <t>トリクミ</t>
    </rPh>
    <rPh sb="87" eb="89">
      <t>キニュウ</t>
    </rPh>
    <phoneticPr fontId="2"/>
  </si>
  <si>
    <t>住宅全体において、日本住宅性能表示基準「5-1断熱等性能等級」の等級４相当と確認できる。</t>
    <phoneticPr fontId="10"/>
  </si>
  <si>
    <t> 「1.(2)適切な暖房計画がなされているか」で、暖房設備を設置しなくても快適な温熱環境を確保することができると判断されレベル4とした場合は、こちらもレベル4とする。
 複数の設備が採用されている場合は、主たる暖房設備で判断する。
 エアコンの統一省エネラベルの多段階評価が不明な場合は、カタログ記載の省エネ基準達成率より下記のとおり判断する。
　達成率107%以上：★★★
　達成率100%以上：★★
　達成率100%未満：★</t>
    <phoneticPr fontId="2"/>
  </si>
  <si>
    <t> 「１.(3)適切な冷房計画がなされているか」で、冷房設備を設置しなくても快適な温熱環境を確保することができると判断されレベル4とした場合は、こちらもレベル4とする。
 複数の設備が採用されている場合は、主たる冷房設備で判断する。
 エアコンの統一省エネラベルの多段階評価の判断は2.(2)を参照。</t>
    <phoneticPr fontId="2"/>
  </si>
  <si>
    <t> ここでは、「主要な生活空間」に玄関を含む。
 レベル2①の「各室」とは、各居室、台所、洗面所（脱衣所）を示す。</t>
    <phoneticPr fontId="10"/>
  </si>
  <si>
    <t>居間を含む一体的空間において、エアコン(統一省エネラベルの多段階評価★★)、燃焼式FFストーブ、燃焼式半密閉型ストーブ、「2.(4)給湯設備」のレベル2相当の熱源機による温水暖房が設置されている。</t>
    <rPh sb="68" eb="70">
      <t>セツビ</t>
    </rPh>
    <phoneticPr fontId="2"/>
  </si>
  <si>
    <t>居間を含む一体的空間において、エアコン(統一省エネラベルの多段階評価★★★)、「2.(4)給湯設備」のレベル3相当の熱源機による温水暖房が設置されている。</t>
    <rPh sb="47" eb="49">
      <t>セツビ</t>
    </rPh>
    <phoneticPr fontId="2"/>
  </si>
  <si>
    <t>居間を含む一体的空間において、エアコン(統一省エネラベルの多段階評価★)、または「2.(4)給湯設備」におけるレベル1相当の熱源機による温水暖房が設置されている。</t>
    <rPh sb="20" eb="22">
      <t>トウイツ</t>
    </rPh>
    <rPh sb="22" eb="23">
      <t>ショウ</t>
    </rPh>
    <rPh sb="48" eb="50">
      <t>セツビ</t>
    </rPh>
    <phoneticPr fontId="2"/>
  </si>
  <si>
    <t>評価対象範囲</t>
    <rPh sb="0" eb="2">
      <t>ヒョウカ</t>
    </rPh>
    <rPh sb="2" eb="4">
      <t>タイショウ</t>
    </rPh>
    <rPh sb="4" eb="6">
      <t>ハンイ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</si>
</sst>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quot;&quot;"/>
    <numFmt numFmtId="178" formatCode="&quot;レベル &quot;#0;&quot;対象外&quot;"/>
    <numFmt numFmtId="179" formatCode="yyyy&quot;年&quot;m&quot;月&quot;;@"/>
    <numFmt numFmtId="180" formatCode="yyyy&quot;年&quot;m&quot;月&quot;d&quot;日&quot;;@"/>
    <numFmt numFmtId="181" formatCode="0.0_);[Red]\(0.0\)"/>
  </numFmts>
  <fonts count="40">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2"/>
      <color indexed="9"/>
      <name val="Arial"/>
      <family val="2"/>
    </font>
    <font>
      <b/>
      <sz val="12"/>
      <color indexed="9"/>
      <name val="ＭＳ Ｐゴシック"/>
      <family val="3"/>
      <charset val="128"/>
    </font>
    <font>
      <sz val="10"/>
      <name val="Arial"/>
      <family val="2"/>
    </font>
    <font>
      <sz val="10"/>
      <color theme="1"/>
      <name val="ＭＳ Ｐゴシック"/>
      <family val="2"/>
      <scheme val="minor"/>
    </font>
    <font>
      <b/>
      <i/>
      <sz val="11"/>
      <color theme="0"/>
      <name val="Arial"/>
      <family val="2"/>
    </font>
    <font>
      <b/>
      <sz val="11"/>
      <color theme="1"/>
      <name val="Arial"/>
      <family val="2"/>
    </font>
    <font>
      <b/>
      <sz val="11"/>
      <color theme="1"/>
      <name val="ＭＳ Ｐゴシック"/>
      <family val="3"/>
      <charset val="128"/>
      <scheme val="minor"/>
    </font>
    <font>
      <sz val="6"/>
      <name val="ＭＳ Ｐゴシック"/>
      <family val="3"/>
      <charset val="128"/>
    </font>
    <font>
      <b/>
      <sz val="9"/>
      <name val="ＭＳ Ｐゴシック"/>
      <family val="3"/>
      <charset val="128"/>
    </font>
    <font>
      <sz val="9"/>
      <name val="ＭＳ Ｐゴシック"/>
      <family val="3"/>
      <charset val="128"/>
    </font>
    <font>
      <b/>
      <sz val="12"/>
      <color theme="1"/>
      <name val="ＭＳ Ｐゴシック"/>
      <family val="3"/>
      <charset val="128"/>
      <scheme val="minor"/>
    </font>
    <font>
      <sz val="9"/>
      <color theme="1"/>
      <name val="ＭＳ Ｐゴシック"/>
      <family val="2"/>
      <scheme val="minor"/>
    </font>
    <font>
      <sz val="9"/>
      <color indexed="81"/>
      <name val="ＭＳ Ｐゴシック"/>
      <family val="3"/>
      <charset val="128"/>
    </font>
    <font>
      <b/>
      <sz val="9"/>
      <color indexed="81"/>
      <name val="ＭＳ Ｐゴシック"/>
      <family val="3"/>
      <charset val="128"/>
    </font>
    <font>
      <sz val="11"/>
      <color theme="1"/>
      <name val="Arial"/>
      <family val="2"/>
    </font>
    <font>
      <b/>
      <sz val="8"/>
      <color theme="1"/>
      <name val="Arial"/>
      <family val="2"/>
    </font>
    <font>
      <b/>
      <sz val="10"/>
      <color theme="1"/>
      <name val="Arial"/>
      <family val="2"/>
    </font>
    <font>
      <b/>
      <sz val="6"/>
      <color indexed="9"/>
      <name val="Arial"/>
      <family val="2"/>
    </font>
    <font>
      <sz val="10"/>
      <color theme="1"/>
      <name val="Arial"/>
      <family val="2"/>
    </font>
    <font>
      <sz val="9"/>
      <color theme="1"/>
      <name val="Arial"/>
      <family val="2"/>
    </font>
    <font>
      <sz val="8"/>
      <color theme="1"/>
      <name val="Arial"/>
      <family val="2"/>
    </font>
    <font>
      <sz val="11"/>
      <color theme="0"/>
      <name val="Arial"/>
      <family val="2"/>
    </font>
    <font>
      <b/>
      <sz val="11"/>
      <color theme="0"/>
      <name val="Arial"/>
      <family val="2"/>
    </font>
    <font>
      <b/>
      <sz val="8"/>
      <color theme="1"/>
      <name val="ＭＳ Ｐゴシック"/>
      <family val="3"/>
      <charset val="128"/>
    </font>
    <font>
      <sz val="10"/>
      <color theme="1"/>
      <name val="ＭＳ Ｐゴシック"/>
      <family val="2"/>
    </font>
    <font>
      <sz val="10"/>
      <color theme="1"/>
      <name val="ＭＳ Ｐゴシック"/>
      <family val="3"/>
      <charset val="128"/>
    </font>
    <font>
      <sz val="9"/>
      <color theme="1"/>
      <name val="ＭＳ Ｐゴシック"/>
      <family val="2"/>
    </font>
    <font>
      <sz val="11"/>
      <color theme="1"/>
      <name val="ＭＳ Ｐゴシック"/>
      <family val="2"/>
    </font>
    <font>
      <b/>
      <sz val="10"/>
      <color theme="1"/>
      <name val="ＭＳ Ｐゴシック"/>
      <family val="3"/>
      <charset val="128"/>
    </font>
    <font>
      <b/>
      <sz val="11"/>
      <color theme="0"/>
      <name val="ＭＳ Ｐゴシック"/>
      <family val="3"/>
      <charset val="128"/>
    </font>
    <font>
      <sz val="11"/>
      <color theme="0"/>
      <name val="ＭＳ Ｐゴシック"/>
      <family val="3"/>
      <charset val="128"/>
    </font>
    <font>
      <sz val="8"/>
      <color theme="1"/>
      <name val="ＭＳ Ｐゴシック"/>
      <family val="3"/>
      <charset val="128"/>
    </font>
    <font>
      <sz val="11"/>
      <name val="ＭＳ Ｐゴシック"/>
      <family val="2"/>
      <scheme val="minor"/>
    </font>
    <font>
      <sz val="9"/>
      <name val="ＭＳ Ｐゴシック"/>
      <family val="2"/>
      <scheme val="minor"/>
    </font>
    <font>
      <sz val="11"/>
      <name val="ＭＳ Ｐゴシック"/>
      <family val="3"/>
      <charset val="128"/>
      <scheme val="minor"/>
    </font>
    <font>
      <sz val="8"/>
      <name val="ＭＳ Ｐゴシック"/>
      <family val="3"/>
      <charset val="128"/>
      <scheme val="minor"/>
    </font>
    <font>
      <b/>
      <sz val="9"/>
      <name val="ＭＳ Ｐゴシック"/>
      <family val="2"/>
    </font>
  </fonts>
  <fills count="11">
    <fill>
      <patternFill patternType="none"/>
    </fill>
    <fill>
      <patternFill patternType="gray125"/>
    </fill>
    <fill>
      <patternFill patternType="solid">
        <fgColor indexed="8"/>
        <bgColor indexed="64"/>
      </patternFill>
    </fill>
    <fill>
      <patternFill patternType="solid">
        <fgColor theme="1"/>
        <bgColor indexed="64"/>
      </patternFill>
    </fill>
    <fill>
      <patternFill patternType="solid">
        <fgColor theme="0" tint="-0.499984740745262"/>
        <bgColor indexed="64"/>
      </patternFill>
    </fill>
    <fill>
      <patternFill patternType="solid">
        <fgColor rgb="FFCCFFFF"/>
        <bgColor indexed="64"/>
      </patternFill>
    </fill>
    <fill>
      <patternFill patternType="solid">
        <fgColor indexed="22"/>
        <bgColor indexed="64"/>
      </patternFill>
    </fill>
    <fill>
      <patternFill patternType="solid">
        <fgColor indexed="26"/>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3" tint="0.79998168889431442"/>
        <bgColor indexed="64"/>
      </patternFill>
    </fill>
  </fills>
  <borders count="47">
    <border>
      <left/>
      <right/>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dotted">
        <color indexed="64"/>
      </right>
      <top/>
      <bottom/>
      <diagonal/>
    </border>
    <border>
      <left/>
      <right/>
      <top style="thin">
        <color indexed="64"/>
      </top>
      <bottom/>
      <diagonal/>
    </border>
    <border>
      <left style="thin">
        <color indexed="64"/>
      </left>
      <right style="dotted">
        <color indexed="64"/>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dotted">
        <color indexed="64"/>
      </right>
      <top style="thin">
        <color indexed="64"/>
      </top>
      <bottom style="thin">
        <color indexed="64"/>
      </bottom>
      <diagonal/>
    </border>
    <border>
      <left/>
      <right style="medium">
        <color indexed="64"/>
      </right>
      <top style="thin">
        <color indexed="64"/>
      </top>
      <bottom/>
      <diagonal/>
    </border>
    <border>
      <left style="medium">
        <color indexed="64"/>
      </left>
      <right style="dotted">
        <color indexed="64"/>
      </right>
      <top/>
      <bottom/>
      <diagonal/>
    </border>
    <border>
      <left/>
      <right style="medium">
        <color indexed="64"/>
      </right>
      <top/>
      <bottom/>
      <diagonal/>
    </border>
    <border>
      <left style="medium">
        <color indexed="64"/>
      </left>
      <right style="dotted">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tted">
        <color indexed="64"/>
      </right>
      <top/>
      <bottom style="medium">
        <color indexed="64"/>
      </bottom>
      <diagonal/>
    </border>
    <border>
      <left style="medium">
        <color indexed="64"/>
      </left>
      <right/>
      <top/>
      <bottom style="medium">
        <color indexed="64"/>
      </bottom>
      <diagonal/>
    </border>
    <border>
      <left style="dotted">
        <color indexed="64"/>
      </left>
      <right/>
      <top style="thin">
        <color indexed="64"/>
      </top>
      <bottom style="thin">
        <color indexed="64"/>
      </bottom>
      <diagonal/>
    </border>
    <border>
      <left style="thin">
        <color indexed="64"/>
      </left>
      <right style="dotted">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medium">
        <color indexed="64"/>
      </bottom>
      <diagonal/>
    </border>
    <border>
      <left style="dotted">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indexed="64"/>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style="dotted">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bottom style="thin">
        <color indexed="64"/>
      </bottom>
      <diagonal/>
    </border>
  </borders>
  <cellStyleXfs count="1">
    <xf numFmtId="0" fontId="0" fillId="0" borderId="0"/>
  </cellStyleXfs>
  <cellXfs count="118">
    <xf numFmtId="0" fontId="0" fillId="0" borderId="0" xfId="0"/>
    <xf numFmtId="0" fontId="3" fillId="2" borderId="5" xfId="0" applyFont="1" applyFill="1" applyBorder="1" applyAlignment="1" applyProtection="1">
      <alignment horizontal="left" vertical="center"/>
      <protection hidden="1"/>
    </xf>
    <xf numFmtId="0" fontId="3" fillId="2" borderId="6" xfId="0" applyFont="1" applyFill="1" applyBorder="1" applyAlignment="1" applyProtection="1">
      <alignment horizontal="left" vertical="center"/>
      <protection hidden="1"/>
    </xf>
    <xf numFmtId="0" fontId="0" fillId="0" borderId="4" xfId="0" applyBorder="1"/>
    <xf numFmtId="0" fontId="0" fillId="0" borderId="4" xfId="0" applyBorder="1" applyAlignment="1">
      <alignment wrapText="1"/>
    </xf>
    <xf numFmtId="176" fontId="0" fillId="0" borderId="4" xfId="0" applyNumberFormat="1" applyBorder="1"/>
    <xf numFmtId="0" fontId="0" fillId="0" borderId="11" xfId="0" applyBorder="1"/>
    <xf numFmtId="176" fontId="7" fillId="4" borderId="0" xfId="0" applyNumberFormat="1" applyFont="1" applyFill="1" applyBorder="1" applyAlignment="1">
      <alignment horizontal="center" vertical="center"/>
    </xf>
    <xf numFmtId="0" fontId="3" fillId="2" borderId="12" xfId="0" applyFont="1" applyFill="1" applyBorder="1" applyAlignment="1" applyProtection="1">
      <alignment horizontal="left" vertical="center"/>
      <protection hidden="1"/>
    </xf>
    <xf numFmtId="176" fontId="7" fillId="4" borderId="16" xfId="0" applyNumberFormat="1" applyFont="1" applyFill="1" applyBorder="1" applyAlignment="1">
      <alignment horizontal="center" vertical="center"/>
    </xf>
    <xf numFmtId="0" fontId="0" fillId="0" borderId="10" xfId="0" applyBorder="1"/>
    <xf numFmtId="0" fontId="9" fillId="0" borderId="0" xfId="0" applyFont="1"/>
    <xf numFmtId="177" fontId="11" fillId="6" borderId="11" xfId="0" applyNumberFormat="1" applyFont="1" applyFill="1" applyBorder="1" applyAlignment="1" applyProtection="1">
      <alignment horizontal="center" vertical="center"/>
      <protection hidden="1"/>
    </xf>
    <xf numFmtId="177" fontId="11" fillId="6" borderId="1" xfId="0" applyNumberFormat="1" applyFont="1" applyFill="1" applyBorder="1" applyAlignment="1" applyProtection="1">
      <alignment horizontal="center" vertical="center"/>
      <protection hidden="1"/>
    </xf>
    <xf numFmtId="177" fontId="11" fillId="6" borderId="26" xfId="0" applyNumberFormat="1" applyFont="1" applyFill="1" applyBorder="1" applyAlignment="1" applyProtection="1">
      <alignment vertical="center"/>
      <protection hidden="1"/>
    </xf>
    <xf numFmtId="177" fontId="11" fillId="7" borderId="27" xfId="0" applyNumberFormat="1" applyFont="1" applyFill="1" applyBorder="1" applyAlignment="1" applyProtection="1">
      <alignment horizontal="center" vertical="center"/>
      <protection hidden="1"/>
    </xf>
    <xf numFmtId="177" fontId="11" fillId="7" borderId="28" xfId="0" applyNumberFormat="1" applyFont="1" applyFill="1" applyBorder="1" applyAlignment="1" applyProtection="1">
      <alignment horizontal="center" vertical="center"/>
      <protection hidden="1"/>
    </xf>
    <xf numFmtId="177" fontId="11" fillId="7" borderId="29" xfId="0" applyNumberFormat="1" applyFont="1" applyFill="1" applyBorder="1" applyAlignment="1" applyProtection="1">
      <alignment horizontal="center" vertical="center"/>
      <protection hidden="1"/>
    </xf>
    <xf numFmtId="0" fontId="6" fillId="0" borderId="0" xfId="0" applyFont="1" applyAlignment="1">
      <alignment horizontal="right"/>
    </xf>
    <xf numFmtId="177" fontId="11" fillId="6" borderId="32" xfId="0" applyNumberFormat="1" applyFont="1" applyFill="1" applyBorder="1" applyAlignment="1" applyProtection="1">
      <alignment vertical="center"/>
      <protection hidden="1"/>
    </xf>
    <xf numFmtId="177" fontId="12" fillId="7" borderId="26" xfId="0" applyNumberFormat="1" applyFont="1" applyFill="1" applyBorder="1" applyAlignment="1" applyProtection="1">
      <alignment horizontal="left" vertical="top" wrapText="1"/>
      <protection hidden="1"/>
    </xf>
    <xf numFmtId="177" fontId="12" fillId="7" borderId="29" xfId="0" applyNumberFormat="1" applyFont="1" applyFill="1" applyBorder="1" applyAlignment="1" applyProtection="1">
      <alignment horizontal="left" vertical="top" wrapText="1"/>
      <protection hidden="1"/>
    </xf>
    <xf numFmtId="0" fontId="13" fillId="0" borderId="0" xfId="0" applyFont="1"/>
    <xf numFmtId="0" fontId="0" fillId="0" borderId="8" xfId="0" applyBorder="1"/>
    <xf numFmtId="176" fontId="8" fillId="0" borderId="4" xfId="0" applyNumberFormat="1" applyFont="1" applyBorder="1" applyAlignment="1">
      <alignment horizontal="center"/>
    </xf>
    <xf numFmtId="176" fontId="8" fillId="0" borderId="38" xfId="0" applyNumberFormat="1" applyFont="1" applyBorder="1" applyAlignment="1">
      <alignment horizontal="center"/>
    </xf>
    <xf numFmtId="0" fontId="14" fillId="0" borderId="0" xfId="0" applyFont="1" applyAlignment="1">
      <alignment horizontal="right"/>
    </xf>
    <xf numFmtId="178" fontId="11" fillId="5" borderId="24" xfId="0" applyNumberFormat="1" applyFont="1" applyFill="1" applyBorder="1" applyAlignment="1" applyProtection="1">
      <alignment horizontal="center" vertical="center"/>
      <protection locked="0" hidden="1"/>
    </xf>
    <xf numFmtId="178" fontId="11" fillId="8" borderId="24" xfId="0" applyNumberFormat="1" applyFont="1" applyFill="1" applyBorder="1" applyAlignment="1" applyProtection="1">
      <alignment horizontal="center" vertical="center"/>
      <protection hidden="1"/>
    </xf>
    <xf numFmtId="0" fontId="6" fillId="0" borderId="2" xfId="0" applyFont="1" applyBorder="1" applyAlignment="1">
      <alignment shrinkToFit="1"/>
    </xf>
    <xf numFmtId="0" fontId="14" fillId="0" borderId="0" xfId="0" applyFont="1" applyAlignment="1">
      <alignment horizontal="left"/>
    </xf>
    <xf numFmtId="0" fontId="17" fillId="0" borderId="0" xfId="0" applyFont="1"/>
    <xf numFmtId="0" fontId="18" fillId="0" borderId="0" xfId="0" applyFont="1"/>
    <xf numFmtId="0" fontId="20" fillId="2" borderId="6" xfId="0" applyFont="1" applyFill="1" applyBorder="1" applyAlignment="1" applyProtection="1">
      <alignment horizontal="right" vertical="top"/>
      <protection hidden="1"/>
    </xf>
    <xf numFmtId="0" fontId="21" fillId="0" borderId="13" xfId="0" applyFont="1" applyBorder="1"/>
    <xf numFmtId="0" fontId="17" fillId="0" borderId="3" xfId="0" applyFont="1" applyBorder="1"/>
    <xf numFmtId="0" fontId="21" fillId="0" borderId="23" xfId="0" applyFont="1" applyBorder="1"/>
    <xf numFmtId="0" fontId="17" fillId="0" borderId="0" xfId="0" applyFont="1" applyBorder="1"/>
    <xf numFmtId="0" fontId="21" fillId="0" borderId="9" xfId="0" applyFont="1" applyBorder="1"/>
    <xf numFmtId="0" fontId="21" fillId="0" borderId="22" xfId="0" applyFont="1" applyFill="1" applyBorder="1"/>
    <xf numFmtId="0" fontId="21" fillId="0" borderId="17" xfId="0" applyFont="1" applyBorder="1"/>
    <xf numFmtId="0" fontId="21" fillId="5" borderId="2" xfId="0" applyFont="1" applyFill="1" applyBorder="1" applyAlignment="1" applyProtection="1">
      <alignment horizontal="right" indent="1"/>
      <protection locked="0"/>
    </xf>
    <xf numFmtId="0" fontId="22" fillId="0" borderId="2" xfId="0" applyFont="1" applyBorder="1"/>
    <xf numFmtId="0" fontId="21" fillId="0" borderId="0" xfId="0" applyFont="1" applyFill="1" applyBorder="1"/>
    <xf numFmtId="0" fontId="21" fillId="0" borderId="7" xfId="0" applyFont="1" applyBorder="1"/>
    <xf numFmtId="0" fontId="17" fillId="0" borderId="7" xfId="0" applyFont="1" applyBorder="1"/>
    <xf numFmtId="0" fontId="21" fillId="5" borderId="3" xfId="0" applyFont="1" applyFill="1" applyBorder="1" applyAlignment="1" applyProtection="1">
      <alignment horizontal="right" indent="1"/>
      <protection locked="0"/>
    </xf>
    <xf numFmtId="180" fontId="21" fillId="5" borderId="0" xfId="0" applyNumberFormat="1" applyFont="1" applyFill="1" applyBorder="1" applyAlignment="1" applyProtection="1">
      <alignment horizontal="left"/>
      <protection locked="0"/>
    </xf>
    <xf numFmtId="0" fontId="21" fillId="0" borderId="40" xfId="0" applyFont="1" applyBorder="1"/>
    <xf numFmtId="0" fontId="17" fillId="0" borderId="42" xfId="0" applyFont="1" applyBorder="1"/>
    <xf numFmtId="0" fontId="17" fillId="0" borderId="20" xfId="0" applyFont="1" applyBorder="1"/>
    <xf numFmtId="0" fontId="17" fillId="0" borderId="10" xfId="0" applyFont="1" applyBorder="1"/>
    <xf numFmtId="176" fontId="17" fillId="0" borderId="0" xfId="0" applyNumberFormat="1" applyFont="1" applyBorder="1"/>
    <xf numFmtId="0" fontId="19" fillId="10" borderId="4" xfId="0" applyFont="1" applyFill="1" applyBorder="1" applyAlignment="1">
      <alignment horizontal="center"/>
    </xf>
    <xf numFmtId="0" fontId="19" fillId="9" borderId="38" xfId="0" applyFont="1" applyFill="1" applyBorder="1" applyAlignment="1">
      <alignment horizontal="center"/>
    </xf>
    <xf numFmtId="0" fontId="19" fillId="0" borderId="10" xfId="0" applyFont="1" applyBorder="1" applyAlignment="1">
      <alignment horizontal="right"/>
    </xf>
    <xf numFmtId="0" fontId="17" fillId="0" borderId="16" xfId="0" applyFont="1" applyBorder="1"/>
    <xf numFmtId="0" fontId="17" fillId="0" borderId="21" xfId="0" applyFont="1" applyBorder="1"/>
    <xf numFmtId="0" fontId="17" fillId="0" borderId="18" xfId="0" applyFont="1" applyBorder="1"/>
    <xf numFmtId="0" fontId="17" fillId="0" borderId="19" xfId="0" applyFont="1" applyBorder="1"/>
    <xf numFmtId="0" fontId="24" fillId="3" borderId="6" xfId="0" applyFont="1" applyFill="1" applyBorder="1"/>
    <xf numFmtId="0" fontId="24" fillId="3" borderId="12" xfId="0" applyFont="1" applyFill="1" applyBorder="1"/>
    <xf numFmtId="0" fontId="25" fillId="4" borderId="10" xfId="0" applyFont="1" applyFill="1" applyBorder="1"/>
    <xf numFmtId="0" fontId="24" fillId="4" borderId="0" xfId="0" applyFont="1" applyFill="1" applyBorder="1"/>
    <xf numFmtId="0" fontId="25" fillId="4" borderId="0" xfId="0" applyFont="1" applyFill="1" applyBorder="1"/>
    <xf numFmtId="0" fontId="24" fillId="4" borderId="0" xfId="0" applyFont="1" applyFill="1" applyBorder="1" applyAlignment="1">
      <alignment horizontal="center"/>
    </xf>
    <xf numFmtId="0" fontId="28" fillId="5" borderId="3" xfId="0" applyFont="1" applyFill="1" applyBorder="1" applyAlignment="1" applyProtection="1">
      <alignment horizontal="left" shrinkToFit="1"/>
      <protection locked="0"/>
    </xf>
    <xf numFmtId="0" fontId="21" fillId="0" borderId="23" xfId="0" applyFont="1" applyBorder="1" applyAlignment="1">
      <alignment shrinkToFit="1"/>
    </xf>
    <xf numFmtId="0" fontId="21" fillId="0" borderId="15" xfId="0" applyFont="1" applyBorder="1" applyAlignment="1">
      <alignment shrinkToFit="1"/>
    </xf>
    <xf numFmtId="0" fontId="21" fillId="0" borderId="43" xfId="0" applyFont="1" applyBorder="1"/>
    <xf numFmtId="0" fontId="17" fillId="0" borderId="45" xfId="0" applyFont="1" applyBorder="1"/>
    <xf numFmtId="179" fontId="28" fillId="5" borderId="3" xfId="0" applyNumberFormat="1" applyFont="1" applyFill="1" applyBorder="1" applyAlignment="1" applyProtection="1">
      <alignment horizontal="left"/>
      <protection locked="0"/>
    </xf>
    <xf numFmtId="0" fontId="17" fillId="0" borderId="39" xfId="0" applyFont="1" applyBorder="1"/>
    <xf numFmtId="0" fontId="28" fillId="0" borderId="17" xfId="0" applyFont="1" applyBorder="1" applyAlignment="1">
      <alignment shrinkToFit="1"/>
    </xf>
    <xf numFmtId="0" fontId="17" fillId="0" borderId="46" xfId="0" applyFont="1" applyBorder="1"/>
    <xf numFmtId="181" fontId="0" fillId="0" borderId="4" xfId="0" applyNumberFormat="1" applyBorder="1"/>
    <xf numFmtId="0" fontId="28" fillId="5" borderId="44" xfId="0" applyFont="1" applyFill="1" applyBorder="1" applyAlignment="1" applyProtection="1">
      <alignment horizontal="left" shrinkToFit="1"/>
      <protection locked="0"/>
    </xf>
    <xf numFmtId="0" fontId="28" fillId="5" borderId="2" xfId="0" applyFont="1" applyFill="1" applyBorder="1" applyAlignment="1" applyProtection="1">
      <alignment horizontal="left" indent="1" shrinkToFit="1"/>
      <protection locked="0"/>
    </xf>
    <xf numFmtId="14" fontId="28" fillId="5" borderId="41" xfId="0" applyNumberFormat="1" applyFont="1" applyFill="1" applyBorder="1" applyAlignment="1" applyProtection="1">
      <alignment horizontal="left" vertical="center" shrinkToFit="1"/>
      <protection locked="0"/>
    </xf>
    <xf numFmtId="177" fontId="12" fillId="7" borderId="11" xfId="0" applyNumberFormat="1" applyFont="1" applyFill="1" applyBorder="1" applyAlignment="1" applyProtection="1">
      <alignment horizontal="left" vertical="top" wrapText="1"/>
      <protection hidden="1"/>
    </xf>
    <xf numFmtId="177" fontId="12" fillId="7" borderId="32" xfId="0" applyNumberFormat="1" applyFont="1" applyFill="1" applyBorder="1" applyAlignment="1" applyProtection="1">
      <alignment horizontal="left" vertical="top" wrapText="1"/>
      <protection hidden="1"/>
    </xf>
    <xf numFmtId="177" fontId="12" fillId="7" borderId="26" xfId="0" applyNumberFormat="1" applyFont="1" applyFill="1" applyBorder="1" applyAlignment="1" applyProtection="1">
      <alignment horizontal="left" vertical="top" wrapText="1"/>
      <protection hidden="1"/>
    </xf>
    <xf numFmtId="177" fontId="12" fillId="7" borderId="30" xfId="0" applyNumberFormat="1" applyFont="1" applyFill="1" applyBorder="1" applyAlignment="1" applyProtection="1">
      <alignment horizontal="left" vertical="center" wrapText="1"/>
      <protection hidden="1"/>
    </xf>
    <xf numFmtId="177" fontId="12" fillId="7" borderId="31" xfId="0" applyNumberFormat="1" applyFont="1" applyFill="1" applyBorder="1" applyAlignment="1" applyProtection="1">
      <alignment horizontal="left" vertical="center" wrapText="1"/>
      <protection hidden="1"/>
    </xf>
    <xf numFmtId="0" fontId="35" fillId="0" borderId="0" xfId="0" applyFont="1"/>
    <xf numFmtId="0" fontId="36" fillId="0" borderId="0" xfId="0" applyFont="1" applyAlignment="1">
      <alignment horizontal="right"/>
    </xf>
    <xf numFmtId="0" fontId="36" fillId="0" borderId="2" xfId="0" applyFont="1" applyBorder="1" applyAlignment="1" applyProtection="1">
      <alignment horizontal="left"/>
      <protection locked="0"/>
    </xf>
    <xf numFmtId="0" fontId="37" fillId="0" borderId="8" xfId="0" applyFont="1" applyBorder="1"/>
    <xf numFmtId="0" fontId="38" fillId="0" borderId="0" xfId="0" applyFont="1" applyAlignment="1">
      <alignment horizontal="right" vertical="top"/>
    </xf>
    <xf numFmtId="0" fontId="37" fillId="0" borderId="0" xfId="0" applyFont="1"/>
    <xf numFmtId="177" fontId="39" fillId="6" borderId="11" xfId="0" applyNumberFormat="1" applyFont="1" applyFill="1" applyBorder="1" applyAlignment="1" applyProtection="1">
      <alignment horizontal="center" vertical="center"/>
      <protection hidden="1"/>
    </xf>
    <xf numFmtId="0" fontId="28" fillId="0" borderId="23" xfId="0" applyFont="1" applyBorder="1" applyAlignment="1">
      <alignment shrinkToFit="1"/>
    </xf>
    <xf numFmtId="0" fontId="23" fillId="0" borderId="38" xfId="0" applyFont="1" applyBorder="1" applyAlignment="1">
      <alignment horizontal="center" shrinkToFit="1"/>
    </xf>
    <xf numFmtId="0" fontId="23" fillId="0" borderId="3" xfId="0" applyFont="1" applyBorder="1" applyAlignment="1">
      <alignment horizontal="center" shrinkToFit="1"/>
    </xf>
    <xf numFmtId="0" fontId="23" fillId="0" borderId="39" xfId="0" applyFont="1" applyBorder="1" applyAlignment="1">
      <alignment horizontal="center" shrinkToFit="1"/>
    </xf>
    <xf numFmtId="0" fontId="31" fillId="0" borderId="4" xfId="0" applyFont="1" applyBorder="1" applyAlignment="1">
      <alignment horizontal="center"/>
    </xf>
    <xf numFmtId="0" fontId="19" fillId="0" borderId="4" xfId="0" applyFont="1" applyBorder="1" applyAlignment="1">
      <alignment horizontal="center"/>
    </xf>
    <xf numFmtId="0" fontId="34" fillId="5" borderId="33" xfId="0" applyFont="1" applyFill="1" applyBorder="1" applyAlignment="1" applyProtection="1">
      <alignment horizontal="left" vertical="top" wrapText="1"/>
      <protection locked="0"/>
    </xf>
    <xf numFmtId="0" fontId="23" fillId="5" borderId="8" xfId="0" applyFont="1" applyFill="1" applyBorder="1" applyAlignment="1" applyProtection="1">
      <alignment horizontal="left" vertical="top" wrapText="1"/>
      <protection locked="0"/>
    </xf>
    <xf numFmtId="0" fontId="23" fillId="5" borderId="14" xfId="0" applyFont="1" applyFill="1" applyBorder="1" applyAlignment="1" applyProtection="1">
      <alignment horizontal="left" vertical="top" wrapText="1"/>
      <protection locked="0"/>
    </xf>
    <xf numFmtId="0" fontId="23" fillId="5" borderId="34" xfId="0" applyFont="1" applyFill="1" applyBorder="1" applyAlignment="1" applyProtection="1">
      <alignment horizontal="left" vertical="top" wrapText="1"/>
      <protection locked="0"/>
    </xf>
    <xf numFmtId="0" fontId="23" fillId="5" borderId="0" xfId="0" applyFont="1" applyFill="1" applyBorder="1" applyAlignment="1" applyProtection="1">
      <alignment horizontal="left" vertical="top" wrapText="1"/>
      <protection locked="0"/>
    </xf>
    <xf numFmtId="0" fontId="23" fillId="5" borderId="16" xfId="0" applyFont="1" applyFill="1" applyBorder="1" applyAlignment="1" applyProtection="1">
      <alignment horizontal="left" vertical="top" wrapText="1"/>
      <protection locked="0"/>
    </xf>
    <xf numFmtId="0" fontId="23" fillId="5" borderId="35" xfId="0" applyFont="1" applyFill="1" applyBorder="1" applyAlignment="1" applyProtection="1">
      <alignment horizontal="left" vertical="top" wrapText="1"/>
      <protection locked="0"/>
    </xf>
    <xf numFmtId="0" fontId="23" fillId="5" borderId="18" xfId="0" applyFont="1" applyFill="1" applyBorder="1" applyAlignment="1" applyProtection="1">
      <alignment horizontal="left" vertical="top" wrapText="1"/>
      <protection locked="0"/>
    </xf>
    <xf numFmtId="0" fontId="23" fillId="5" borderId="19" xfId="0" applyFont="1" applyFill="1" applyBorder="1" applyAlignment="1" applyProtection="1">
      <alignment horizontal="left" vertical="top" wrapText="1"/>
      <protection locked="0"/>
    </xf>
    <xf numFmtId="180" fontId="21" fillId="5" borderId="36" xfId="0" applyNumberFormat="1" applyFont="1" applyFill="1" applyBorder="1" applyAlignment="1" applyProtection="1">
      <alignment horizontal="left"/>
      <protection locked="0"/>
    </xf>
    <xf numFmtId="180" fontId="21" fillId="5" borderId="2" xfId="0" applyNumberFormat="1" applyFont="1" applyFill="1" applyBorder="1" applyAlignment="1" applyProtection="1">
      <alignment horizontal="left"/>
      <protection locked="0"/>
    </xf>
    <xf numFmtId="180" fontId="21" fillId="5" borderId="25" xfId="0" applyNumberFormat="1" applyFont="1" applyFill="1" applyBorder="1" applyAlignment="1" applyProtection="1">
      <alignment horizontal="left"/>
      <protection locked="0"/>
    </xf>
    <xf numFmtId="0" fontId="21" fillId="5" borderId="3" xfId="0" applyFont="1" applyFill="1" applyBorder="1" applyAlignment="1" applyProtection="1">
      <alignment horizontal="left" shrinkToFit="1"/>
      <protection locked="0"/>
    </xf>
    <xf numFmtId="0" fontId="21" fillId="5" borderId="37" xfId="0" applyFont="1" applyFill="1" applyBorder="1" applyAlignment="1" applyProtection="1">
      <alignment horizontal="left" shrinkToFit="1"/>
      <protection locked="0"/>
    </xf>
    <xf numFmtId="0" fontId="28" fillId="5" borderId="3" xfId="0" applyFont="1" applyFill="1" applyBorder="1" applyAlignment="1" applyProtection="1">
      <alignment horizontal="left" shrinkToFit="1"/>
      <protection locked="0"/>
    </xf>
    <xf numFmtId="0" fontId="28" fillId="5" borderId="22" xfId="0" applyFont="1" applyFill="1" applyBorder="1" applyAlignment="1" applyProtection="1">
      <alignment horizontal="left" vertical="center" shrinkToFit="1"/>
      <protection locked="0"/>
    </xf>
    <xf numFmtId="0" fontId="21" fillId="5" borderId="3" xfId="0" applyFont="1" applyFill="1" applyBorder="1" applyAlignment="1" applyProtection="1">
      <alignment horizontal="left" vertical="center" shrinkToFit="1"/>
      <protection locked="0"/>
    </xf>
    <xf numFmtId="0" fontId="21" fillId="5" borderId="37" xfId="0" applyFont="1" applyFill="1" applyBorder="1" applyAlignment="1" applyProtection="1">
      <alignment horizontal="left" vertical="center" shrinkToFit="1"/>
      <protection locked="0"/>
    </xf>
    <xf numFmtId="177" fontId="12" fillId="7" borderId="11" xfId="0" applyNumberFormat="1" applyFont="1" applyFill="1" applyBorder="1" applyAlignment="1" applyProtection="1">
      <alignment horizontal="left" vertical="top" wrapText="1"/>
      <protection hidden="1"/>
    </xf>
    <xf numFmtId="177" fontId="12" fillId="7" borderId="32" xfId="0" applyNumberFormat="1" applyFont="1" applyFill="1" applyBorder="1" applyAlignment="1" applyProtection="1">
      <alignment horizontal="left" vertical="top" wrapText="1"/>
      <protection hidden="1"/>
    </xf>
    <xf numFmtId="177" fontId="12" fillId="7" borderId="26" xfId="0" applyNumberFormat="1" applyFont="1" applyFill="1" applyBorder="1" applyAlignment="1" applyProtection="1">
      <alignment horizontal="left" vertical="top" wrapText="1"/>
      <protection hidden="1"/>
    </xf>
  </cellXfs>
  <cellStyles count="1">
    <cellStyle name="標準" xfId="0" builtinId="0"/>
  </cellStyles>
  <dxfs count="22">
    <dxf>
      <fill>
        <patternFill>
          <bgColor indexed="14"/>
        </patternFill>
      </fill>
    </dxf>
    <dxf>
      <fill>
        <patternFill>
          <bgColor indexed="14"/>
        </patternFill>
      </fill>
    </dxf>
    <dxf>
      <fill>
        <patternFill>
          <bgColor indexed="14"/>
        </patternFill>
      </fill>
    </dxf>
    <dxf>
      <font>
        <color theme="0"/>
      </font>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rgb="FFCCFFFF"/>
        </patternFill>
      </fill>
    </dxf>
    <dxf>
      <font>
        <color theme="0"/>
      </font>
    </dxf>
    <dxf>
      <fill>
        <patternFill>
          <bgColor rgb="FFCCFFFF"/>
        </patternFill>
      </fill>
    </dxf>
    <dxf>
      <font>
        <color theme="0"/>
      </font>
    </dxf>
    <dxf>
      <fill>
        <patternFill>
          <bgColor indexed="14"/>
        </patternFill>
      </fill>
    </dxf>
  </dxfs>
  <tableStyles count="0" defaultTableStyle="TableStyleMedium2" defaultPivotStyle="PivotStyleMedium9"/>
  <colors>
    <mruColors>
      <color rgb="FF4F81BD"/>
      <color rgb="FFCCECFF"/>
      <color rgb="FF000000"/>
      <color rgb="FFCCFFFF"/>
      <color rgb="FFCCFFCC"/>
      <color rgb="FF99CCFF"/>
      <color rgb="FF99CC00"/>
      <color rgb="FF99FF66"/>
      <color rgb="FF66FF3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結果!$P$31</c:f>
              <c:strCache>
                <c:ptCount val="1"/>
                <c:pt idx="0">
                  <c:v>改修前</c:v>
                </c:pt>
              </c:strCache>
            </c:strRef>
          </c:tx>
          <c:spPr>
            <a:solidFill>
              <a:srgbClr val="FFFFCC"/>
            </a:solidFill>
            <a:ln>
              <a:solidFill>
                <a:schemeClr val="tx1"/>
              </a:solidFill>
              <a:prstDash val="dash"/>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結果!$L$33:$L$39</c:f>
              <c:strCache>
                <c:ptCount val="7"/>
                <c:pt idx="0">
                  <c:v>断熱性能</c:v>
                </c:pt>
                <c:pt idx="1">
                  <c:v>暖房計画</c:v>
                </c:pt>
                <c:pt idx="2">
                  <c:v>冷房計画</c:v>
                </c:pt>
                <c:pt idx="3">
                  <c:v>空気環境</c:v>
                </c:pt>
                <c:pt idx="4">
                  <c:v>バリアフリー
（廊下・階段等）</c:v>
                </c:pt>
                <c:pt idx="5">
                  <c:v>バリアフリー
（浴室とトイレ）</c:v>
                </c:pt>
                <c:pt idx="6">
                  <c:v>ヒートショック</c:v>
                </c:pt>
              </c:strCache>
            </c:strRef>
          </c:cat>
          <c:val>
            <c:numRef>
              <c:f>結果!$P$33:$P$39</c:f>
              <c:numCache>
                <c:formatCode>0.0</c:formatCode>
                <c:ptCount val="7"/>
                <c:pt idx="0">
                  <c:v>-1</c:v>
                </c:pt>
                <c:pt idx="1">
                  <c:v>-1</c:v>
                </c:pt>
                <c:pt idx="2">
                  <c:v>-1</c:v>
                </c:pt>
                <c:pt idx="3">
                  <c:v>-1</c:v>
                </c:pt>
                <c:pt idx="4">
                  <c:v>-1</c:v>
                </c:pt>
                <c:pt idx="5">
                  <c:v>-1</c:v>
                </c:pt>
                <c:pt idx="6">
                  <c:v>-1</c:v>
                </c:pt>
              </c:numCache>
            </c:numRef>
          </c:val>
        </c:ser>
        <c:ser>
          <c:idx val="1"/>
          <c:order val="1"/>
          <c:tx>
            <c:strRef>
              <c:f>結果!$Q$31</c:f>
              <c:strCache>
                <c:ptCount val="1"/>
                <c:pt idx="0">
                  <c:v>改修後</c:v>
                </c:pt>
              </c:strCache>
            </c:strRef>
          </c:tx>
          <c:spPr>
            <a:solidFill>
              <a:srgbClr val="FFFF99"/>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結果!$L$33:$L$39</c:f>
              <c:strCache>
                <c:ptCount val="7"/>
                <c:pt idx="0">
                  <c:v>断熱性能</c:v>
                </c:pt>
                <c:pt idx="1">
                  <c:v>暖房計画</c:v>
                </c:pt>
                <c:pt idx="2">
                  <c:v>冷房計画</c:v>
                </c:pt>
                <c:pt idx="3">
                  <c:v>空気環境</c:v>
                </c:pt>
                <c:pt idx="4">
                  <c:v>バリアフリー
（廊下・階段等）</c:v>
                </c:pt>
                <c:pt idx="5">
                  <c:v>バリアフリー
（浴室とトイレ）</c:v>
                </c:pt>
                <c:pt idx="6">
                  <c:v>ヒートショック</c:v>
                </c:pt>
              </c:strCache>
            </c:strRef>
          </c:cat>
          <c:val>
            <c:numRef>
              <c:f>結果!$Q$33:$Q$39</c:f>
              <c:numCache>
                <c:formatCode>0.0</c:formatCode>
                <c:ptCount val="7"/>
                <c:pt idx="0">
                  <c:v>-1</c:v>
                </c:pt>
                <c:pt idx="1">
                  <c:v>-1</c:v>
                </c:pt>
                <c:pt idx="2">
                  <c:v>-1</c:v>
                </c:pt>
                <c:pt idx="3">
                  <c:v>-1</c:v>
                </c:pt>
                <c:pt idx="4">
                  <c:v>-1</c:v>
                </c:pt>
                <c:pt idx="5">
                  <c:v>-1</c:v>
                </c:pt>
                <c:pt idx="6">
                  <c:v>-1</c:v>
                </c:pt>
              </c:numCache>
            </c:numRef>
          </c:val>
        </c:ser>
        <c:dLbls>
          <c:showLegendKey val="0"/>
          <c:showVal val="0"/>
          <c:showCatName val="0"/>
          <c:showSerName val="0"/>
          <c:showPercent val="0"/>
          <c:showBubbleSize val="0"/>
        </c:dLbls>
        <c:gapWidth val="45"/>
        <c:axId val="354528256"/>
        <c:axId val="354529432"/>
      </c:barChart>
      <c:catAx>
        <c:axId val="3545282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354529432"/>
        <c:crosses val="autoZero"/>
        <c:auto val="1"/>
        <c:lblAlgn val="ctr"/>
        <c:lblOffset val="100"/>
        <c:noMultiLvlLbl val="0"/>
      </c:catAx>
      <c:valAx>
        <c:axId val="354529432"/>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4528256"/>
        <c:crosses val="autoZero"/>
        <c:crossBetween val="between"/>
        <c:majorUnit val="1"/>
      </c:valAx>
      <c:spPr>
        <a:noFill/>
        <a:ln>
          <a:solidFill>
            <a:schemeClr val="tx1"/>
          </a:solidFill>
        </a:ln>
        <a:effectLst/>
      </c:spPr>
    </c:plotArea>
    <c:plotVisOnly val="0"/>
    <c:dispBlanksAs val="gap"/>
    <c:showDLblsOverMax val="0"/>
  </c:chart>
  <c:spPr>
    <a:noFill/>
    <a:ln w="9525" cap="flat" cmpd="sng" algn="ctr">
      <a:no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結果!$P$31</c:f>
              <c:strCache>
                <c:ptCount val="1"/>
                <c:pt idx="0">
                  <c:v>改修前</c:v>
                </c:pt>
              </c:strCache>
            </c:strRef>
          </c:tx>
          <c:spPr>
            <a:solidFill>
              <a:srgbClr val="CCFFCC"/>
            </a:solidFill>
            <a:ln>
              <a:solidFill>
                <a:schemeClr val="tx1"/>
              </a:solidFill>
              <a:prstDash val="dash"/>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結果!$L$41:$L$47</c:f>
              <c:strCache>
                <c:ptCount val="7"/>
                <c:pt idx="0">
                  <c:v>断熱性能</c:v>
                </c:pt>
                <c:pt idx="1">
                  <c:v>暖房設備</c:v>
                </c:pt>
                <c:pt idx="2">
                  <c:v>冷房設備</c:v>
                </c:pt>
                <c:pt idx="3">
                  <c:v>給湯設備</c:v>
                </c:pt>
                <c:pt idx="4">
                  <c:v>照明設備</c:v>
                </c:pt>
                <c:pt idx="5">
                  <c:v>エネマネ</c:v>
                </c:pt>
                <c:pt idx="6">
                  <c:v>発電設備など</c:v>
                </c:pt>
              </c:strCache>
            </c:strRef>
          </c:cat>
          <c:val>
            <c:numRef>
              <c:f>結果!$P$41:$P$47</c:f>
              <c:numCache>
                <c:formatCode>0.0</c:formatCode>
                <c:ptCount val="7"/>
                <c:pt idx="0">
                  <c:v>-1</c:v>
                </c:pt>
                <c:pt idx="1">
                  <c:v>-1</c:v>
                </c:pt>
                <c:pt idx="2">
                  <c:v>-1</c:v>
                </c:pt>
                <c:pt idx="3">
                  <c:v>-1</c:v>
                </c:pt>
                <c:pt idx="4">
                  <c:v>-1</c:v>
                </c:pt>
                <c:pt idx="5">
                  <c:v>-1</c:v>
                </c:pt>
                <c:pt idx="6">
                  <c:v>-1</c:v>
                </c:pt>
              </c:numCache>
            </c:numRef>
          </c:val>
        </c:ser>
        <c:ser>
          <c:idx val="1"/>
          <c:order val="1"/>
          <c:tx>
            <c:strRef>
              <c:f>結果!$Q$31</c:f>
              <c:strCache>
                <c:ptCount val="1"/>
                <c:pt idx="0">
                  <c:v>改修後</c:v>
                </c:pt>
              </c:strCache>
            </c:strRef>
          </c:tx>
          <c:spPr>
            <a:solidFill>
              <a:srgbClr val="99CC00"/>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結果!$L$41:$L$47</c:f>
              <c:strCache>
                <c:ptCount val="7"/>
                <c:pt idx="0">
                  <c:v>断熱性能</c:v>
                </c:pt>
                <c:pt idx="1">
                  <c:v>暖房設備</c:v>
                </c:pt>
                <c:pt idx="2">
                  <c:v>冷房設備</c:v>
                </c:pt>
                <c:pt idx="3">
                  <c:v>給湯設備</c:v>
                </c:pt>
                <c:pt idx="4">
                  <c:v>照明設備</c:v>
                </c:pt>
                <c:pt idx="5">
                  <c:v>エネマネ</c:v>
                </c:pt>
                <c:pt idx="6">
                  <c:v>発電設備など</c:v>
                </c:pt>
              </c:strCache>
            </c:strRef>
          </c:cat>
          <c:val>
            <c:numRef>
              <c:f>結果!$Q$41:$Q$47</c:f>
              <c:numCache>
                <c:formatCode>0.0</c:formatCode>
                <c:ptCount val="7"/>
                <c:pt idx="0">
                  <c:v>-1</c:v>
                </c:pt>
                <c:pt idx="1">
                  <c:v>-1</c:v>
                </c:pt>
                <c:pt idx="2">
                  <c:v>-1</c:v>
                </c:pt>
                <c:pt idx="3">
                  <c:v>-1</c:v>
                </c:pt>
                <c:pt idx="4">
                  <c:v>-1</c:v>
                </c:pt>
                <c:pt idx="5">
                  <c:v>-1</c:v>
                </c:pt>
                <c:pt idx="6">
                  <c:v>-1</c:v>
                </c:pt>
              </c:numCache>
            </c:numRef>
          </c:val>
        </c:ser>
        <c:dLbls>
          <c:showLegendKey val="0"/>
          <c:showVal val="0"/>
          <c:showCatName val="0"/>
          <c:showSerName val="0"/>
          <c:showPercent val="0"/>
          <c:showBubbleSize val="0"/>
        </c:dLbls>
        <c:gapWidth val="45"/>
        <c:axId val="354527080"/>
        <c:axId val="354523160"/>
      </c:barChart>
      <c:catAx>
        <c:axId val="3545270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354523160"/>
        <c:crosses val="autoZero"/>
        <c:auto val="1"/>
        <c:lblAlgn val="ctr"/>
        <c:lblOffset val="100"/>
        <c:noMultiLvlLbl val="0"/>
      </c:catAx>
      <c:valAx>
        <c:axId val="354523160"/>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4527080"/>
        <c:crosses val="autoZero"/>
        <c:crossBetween val="between"/>
        <c:majorUnit val="1"/>
      </c:valAx>
      <c:spPr>
        <a:noFill/>
        <a:ln>
          <a:solidFill>
            <a:schemeClr val="tx1"/>
          </a:solidFill>
        </a:ln>
        <a:effectLst/>
      </c:spPr>
    </c:plotArea>
    <c:plotVisOnly val="0"/>
    <c:dispBlanksAs val="gap"/>
    <c:showDLblsOverMax val="0"/>
  </c:chart>
  <c:spPr>
    <a:noFill/>
    <a:ln w="9525" cap="flat" cmpd="sng" algn="ctr">
      <a:no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結果!$P$31</c:f>
              <c:strCache>
                <c:ptCount val="1"/>
                <c:pt idx="0">
                  <c:v>改修前</c:v>
                </c:pt>
              </c:strCache>
            </c:strRef>
          </c:tx>
          <c:spPr>
            <a:solidFill>
              <a:schemeClr val="accent6">
                <a:lumMod val="40000"/>
                <a:lumOff val="60000"/>
              </a:schemeClr>
            </a:solidFill>
            <a:ln>
              <a:solidFill>
                <a:schemeClr val="tx1"/>
              </a:solidFill>
              <a:prstDash val="dash"/>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結果!$L$49:$L$52</c15:sqref>
                  </c15:fullRef>
                </c:ext>
              </c:extLst>
              <c:f>結果!$L$49:$L$51</c:f>
              <c:strCache>
                <c:ptCount val="3"/>
                <c:pt idx="0">
                  <c:v>耐久性</c:v>
                </c:pt>
                <c:pt idx="1">
                  <c:v>耐震性</c:v>
                </c:pt>
                <c:pt idx="2">
                  <c:v>維持管理</c:v>
                </c:pt>
              </c:strCache>
            </c:strRef>
          </c:cat>
          <c:val>
            <c:numRef>
              <c:extLst>
                <c:ext xmlns:c15="http://schemas.microsoft.com/office/drawing/2012/chart" uri="{02D57815-91ED-43cb-92C2-25804820EDAC}">
                  <c15:fullRef>
                    <c15:sqref>結果!$P$49:$P$52</c15:sqref>
                  </c15:fullRef>
                </c:ext>
              </c:extLst>
              <c:f>結果!$P$49:$P$51</c:f>
              <c:numCache>
                <c:formatCode>0.0</c:formatCode>
                <c:ptCount val="3"/>
                <c:pt idx="0">
                  <c:v>-1</c:v>
                </c:pt>
                <c:pt idx="1">
                  <c:v>-1</c:v>
                </c:pt>
                <c:pt idx="2">
                  <c:v>-1</c:v>
                </c:pt>
              </c:numCache>
            </c:numRef>
          </c:val>
        </c:ser>
        <c:ser>
          <c:idx val="1"/>
          <c:order val="1"/>
          <c:tx>
            <c:strRef>
              <c:f>結果!$Q$31</c:f>
              <c:strCache>
                <c:ptCount val="1"/>
                <c:pt idx="0">
                  <c:v>改修後</c:v>
                </c:pt>
              </c:strCache>
            </c:strRef>
          </c:tx>
          <c:spPr>
            <a:solidFill>
              <a:schemeClr val="accent6">
                <a:lumMod val="75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結果!$L$49:$L$52</c15:sqref>
                  </c15:fullRef>
                </c:ext>
              </c:extLst>
              <c:f>結果!$L$49:$L$51</c:f>
              <c:strCache>
                <c:ptCount val="3"/>
                <c:pt idx="0">
                  <c:v>耐久性</c:v>
                </c:pt>
                <c:pt idx="1">
                  <c:v>耐震性</c:v>
                </c:pt>
                <c:pt idx="2">
                  <c:v>維持管理</c:v>
                </c:pt>
              </c:strCache>
            </c:strRef>
          </c:cat>
          <c:val>
            <c:numRef>
              <c:extLst>
                <c:ext xmlns:c15="http://schemas.microsoft.com/office/drawing/2012/chart" uri="{02D57815-91ED-43cb-92C2-25804820EDAC}">
                  <c15:fullRef>
                    <c15:sqref>結果!$Q$49:$Q$52</c15:sqref>
                  </c15:fullRef>
                </c:ext>
              </c:extLst>
              <c:f>結果!$Q$49:$Q$51</c:f>
              <c:numCache>
                <c:formatCode>0.0</c:formatCode>
                <c:ptCount val="3"/>
                <c:pt idx="0">
                  <c:v>-1</c:v>
                </c:pt>
                <c:pt idx="1">
                  <c:v>-1</c:v>
                </c:pt>
                <c:pt idx="2">
                  <c:v>-1</c:v>
                </c:pt>
              </c:numCache>
            </c:numRef>
          </c:val>
        </c:ser>
        <c:dLbls>
          <c:showLegendKey val="0"/>
          <c:showVal val="0"/>
          <c:showCatName val="0"/>
          <c:showSerName val="0"/>
          <c:showPercent val="0"/>
          <c:showBubbleSize val="0"/>
        </c:dLbls>
        <c:gapWidth val="45"/>
        <c:axId val="354521984"/>
        <c:axId val="354525120"/>
      </c:barChart>
      <c:catAx>
        <c:axId val="3545219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354525120"/>
        <c:crosses val="autoZero"/>
        <c:auto val="1"/>
        <c:lblAlgn val="ctr"/>
        <c:lblOffset val="100"/>
        <c:noMultiLvlLbl val="0"/>
      </c:catAx>
      <c:valAx>
        <c:axId val="354525120"/>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4521984"/>
        <c:crosses val="autoZero"/>
        <c:crossBetween val="between"/>
        <c:majorUnit val="1"/>
      </c:valAx>
      <c:spPr>
        <a:noFill/>
        <a:ln>
          <a:solidFill>
            <a:schemeClr val="tx1"/>
          </a:solidFill>
        </a:ln>
        <a:effectLst/>
      </c:spPr>
    </c:plotArea>
    <c:plotVisOnly val="0"/>
    <c:dispBlanksAs val="gap"/>
    <c:showDLblsOverMax val="0"/>
  </c:chart>
  <c:spPr>
    <a:noFill/>
    <a:ln w="9525" cap="flat" cmpd="sng" algn="ctr">
      <a:no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15391107085061"/>
          <c:y val="3.9585727459743231E-2"/>
          <c:w val="0.66411539265556474"/>
          <c:h val="0.92082854508051371"/>
        </c:manualLayout>
      </c:layout>
      <c:radarChart>
        <c:radarStyle val="filled"/>
        <c:varyColors val="0"/>
        <c:ser>
          <c:idx val="1"/>
          <c:order val="0"/>
          <c:tx>
            <c:strRef>
              <c:f>結果!$N$10</c:f>
              <c:strCache>
                <c:ptCount val="1"/>
                <c:pt idx="0">
                  <c:v>改修後</c:v>
                </c:pt>
              </c:strCache>
            </c:strRef>
          </c:tx>
          <c:spPr>
            <a:solidFill>
              <a:schemeClr val="tx2">
                <a:lumMod val="40000"/>
                <a:lumOff val="60000"/>
              </a:schemeClr>
            </a:solidFill>
            <a:ln w="25400">
              <a:solidFill>
                <a:schemeClr val="tx1"/>
              </a:solidFill>
            </a:ln>
            <a:effectLst/>
          </c:spPr>
          <c:cat>
            <c:strRef>
              <c:f>結果!$L$12:$L$13</c:f>
              <c:strCache>
                <c:ptCount val="2"/>
                <c:pt idx="0">
                  <c:v>１．すまいを快適・健康・安心にする</c:v>
                </c:pt>
                <c:pt idx="1">
                  <c:v>３．すまいを長く使い続ける</c:v>
                </c:pt>
              </c:strCache>
            </c:strRef>
          </c:cat>
          <c:val>
            <c:numRef>
              <c:f>結果!$N$12:$N$14</c:f>
              <c:numCache>
                <c:formatCode>0.0_);[Red]\(0.0\)</c:formatCode>
                <c:ptCount val="3"/>
                <c:pt idx="0">
                  <c:v>0</c:v>
                </c:pt>
                <c:pt idx="1">
                  <c:v>0</c:v>
                </c:pt>
                <c:pt idx="2">
                  <c:v>0</c:v>
                </c:pt>
              </c:numCache>
            </c:numRef>
          </c:val>
        </c:ser>
        <c:ser>
          <c:idx val="0"/>
          <c:order val="1"/>
          <c:tx>
            <c:strRef>
              <c:f>結果!$M$10</c:f>
              <c:strCache>
                <c:ptCount val="1"/>
                <c:pt idx="0">
                  <c:v>改修前</c:v>
                </c:pt>
              </c:strCache>
            </c:strRef>
          </c:tx>
          <c:spPr>
            <a:solidFill>
              <a:schemeClr val="accent5">
                <a:lumMod val="40000"/>
                <a:lumOff val="60000"/>
                <a:alpha val="75000"/>
              </a:schemeClr>
            </a:solidFill>
            <a:ln w="25400">
              <a:solidFill>
                <a:srgbClr val="002060"/>
              </a:solidFill>
              <a:prstDash val="sysDash"/>
            </a:ln>
            <a:effectLst/>
          </c:spPr>
          <c:cat>
            <c:strRef>
              <c:f>結果!$L$12:$L$13</c:f>
              <c:strCache>
                <c:ptCount val="2"/>
                <c:pt idx="0">
                  <c:v>１．すまいを快適・健康・安心にする</c:v>
                </c:pt>
                <c:pt idx="1">
                  <c:v>３．すまいを長く使い続ける</c:v>
                </c:pt>
              </c:strCache>
            </c:strRef>
          </c:cat>
          <c:val>
            <c:numRef>
              <c:f>結果!$M$12:$M$14</c:f>
              <c:numCache>
                <c:formatCode>0.0_);[Red]\(0.0\)</c:formatCode>
                <c:ptCount val="3"/>
                <c:pt idx="0">
                  <c:v>0</c:v>
                </c:pt>
                <c:pt idx="1">
                  <c:v>0</c:v>
                </c:pt>
                <c:pt idx="2">
                  <c:v>0</c:v>
                </c:pt>
              </c:numCache>
            </c:numRef>
          </c:val>
        </c:ser>
        <c:ser>
          <c:idx val="4"/>
          <c:order val="2"/>
          <c:tx>
            <c:strRef>
              <c:f>結果!$Q$10</c:f>
              <c:strCache>
                <c:ptCount val="1"/>
                <c:pt idx="0">
                  <c:v>3</c:v>
                </c:pt>
              </c:strCache>
            </c:strRef>
          </c:tx>
          <c:spPr>
            <a:noFill/>
            <a:ln w="6350">
              <a:solidFill>
                <a:schemeClr val="tx1"/>
              </a:solidFill>
            </a:ln>
            <a:effectLst/>
          </c:spPr>
          <c:val>
            <c:numRef>
              <c:f>結果!$Q$12:$Q$14</c:f>
              <c:numCache>
                <c:formatCode>General</c:formatCode>
                <c:ptCount val="3"/>
                <c:pt idx="0">
                  <c:v>3</c:v>
                </c:pt>
                <c:pt idx="1">
                  <c:v>3</c:v>
                </c:pt>
                <c:pt idx="2">
                  <c:v>3</c:v>
                </c:pt>
              </c:numCache>
            </c:numRef>
          </c:val>
        </c:ser>
        <c:ser>
          <c:idx val="3"/>
          <c:order val="3"/>
          <c:tx>
            <c:strRef>
              <c:f>結果!$P$10</c:f>
              <c:strCache>
                <c:ptCount val="1"/>
                <c:pt idx="0">
                  <c:v>2</c:v>
                </c:pt>
              </c:strCache>
            </c:strRef>
          </c:tx>
          <c:spPr>
            <a:noFill/>
            <a:ln w="6350">
              <a:solidFill>
                <a:schemeClr val="tx1"/>
              </a:solidFill>
            </a:ln>
            <a:effectLst/>
          </c:spPr>
          <c:val>
            <c:numRef>
              <c:f>結果!$P$12:$P$14</c:f>
              <c:numCache>
                <c:formatCode>General</c:formatCode>
                <c:ptCount val="3"/>
                <c:pt idx="0">
                  <c:v>2</c:v>
                </c:pt>
                <c:pt idx="1">
                  <c:v>2</c:v>
                </c:pt>
                <c:pt idx="2">
                  <c:v>2</c:v>
                </c:pt>
              </c:numCache>
            </c:numRef>
          </c:val>
        </c:ser>
        <c:ser>
          <c:idx val="2"/>
          <c:order val="4"/>
          <c:tx>
            <c:strRef>
              <c:f>結果!$O$10</c:f>
              <c:strCache>
                <c:ptCount val="1"/>
                <c:pt idx="0">
                  <c:v>1</c:v>
                </c:pt>
              </c:strCache>
            </c:strRef>
          </c:tx>
          <c:val>
            <c:numRef>
              <c:f>結果!$O$12:$O$14</c:f>
              <c:numCache>
                <c:formatCode>General</c:formatCode>
                <c:ptCount val="3"/>
                <c:pt idx="0">
                  <c:v>1</c:v>
                </c:pt>
                <c:pt idx="1">
                  <c:v>1</c:v>
                </c:pt>
                <c:pt idx="2">
                  <c:v>1</c:v>
                </c:pt>
              </c:numCache>
            </c:numRef>
          </c:val>
        </c:ser>
        <c:dLbls>
          <c:showLegendKey val="0"/>
          <c:showVal val="0"/>
          <c:showCatName val="0"/>
          <c:showSerName val="0"/>
          <c:showPercent val="0"/>
          <c:showBubbleSize val="0"/>
        </c:dLbls>
        <c:axId val="354522376"/>
        <c:axId val="354527472"/>
      </c:radarChart>
      <c:catAx>
        <c:axId val="354522376"/>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crossAx val="354527472"/>
        <c:crosses val="autoZero"/>
        <c:auto val="1"/>
        <c:lblAlgn val="ctr"/>
        <c:lblOffset val="100"/>
        <c:noMultiLvlLbl val="0"/>
      </c:catAx>
      <c:valAx>
        <c:axId val="354527472"/>
        <c:scaling>
          <c:orientation val="minMax"/>
          <c:max val="4"/>
        </c:scaling>
        <c:delete val="0"/>
        <c:axPos val="l"/>
        <c:majorGridlines>
          <c:spPr>
            <a:ln w="6350" cap="flat" cmpd="sng" algn="ctr">
              <a:solidFill>
                <a:schemeClr val="tx1"/>
              </a:solidFill>
              <a:round/>
            </a:ln>
            <a:effectLst/>
          </c:spPr>
        </c:majorGridlines>
        <c:numFmt formatCode="0.0_);[Red]\(0.0\)" sourceLinked="1"/>
        <c:majorTickMark val="out"/>
        <c:minorTickMark val="none"/>
        <c:tickLblPos val="none"/>
        <c:spPr>
          <a:noFill/>
          <a:ln w="6350" cap="sq" cmpd="sng">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54522376"/>
        <c:crosses val="autoZero"/>
        <c:crossBetween val="between"/>
        <c:majorUnit val="1"/>
      </c:valAx>
      <c:spPr>
        <a:noFill/>
        <a:ln>
          <a:noFill/>
        </a:ln>
        <a:effectLst/>
      </c:spPr>
    </c:plotArea>
    <c:plotVisOnly val="0"/>
    <c:dispBlanksAs val="gap"/>
    <c:showDLblsOverMax val="0"/>
  </c:chart>
  <c:spPr>
    <a:noFill/>
    <a:ln w="9525" cap="flat" cmpd="sng" algn="ctr">
      <a:noFill/>
      <a:round/>
    </a:ln>
    <a:effectLst/>
  </c:spPr>
  <c:txPr>
    <a:bodyPr/>
    <a:lstStyle/>
    <a:p>
      <a:pPr>
        <a:defRPr/>
      </a:pPr>
      <a:endParaRPr lang="ja-JP"/>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9525</xdr:colOff>
      <xdr:row>30</xdr:row>
      <xdr:rowOff>1</xdr:rowOff>
    </xdr:from>
    <xdr:to>
      <xdr:col>8</xdr:col>
      <xdr:colOff>0</xdr:colOff>
      <xdr:row>39</xdr:row>
      <xdr:rowOff>1</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40</xdr:row>
      <xdr:rowOff>104775</xdr:rowOff>
    </xdr:from>
    <xdr:to>
      <xdr:col>8</xdr:col>
      <xdr:colOff>0</xdr:colOff>
      <xdr:row>49</xdr:row>
      <xdr:rowOff>23812</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790575</xdr:colOff>
      <xdr:row>50</xdr:row>
      <xdr:rowOff>47625</xdr:rowOff>
    </xdr:from>
    <xdr:to>
      <xdr:col>6</xdr:col>
      <xdr:colOff>590550</xdr:colOff>
      <xdr:row>58</xdr:row>
      <xdr:rowOff>138112</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180975</xdr:colOff>
      <xdr:row>17</xdr:row>
      <xdr:rowOff>76200</xdr:rowOff>
    </xdr:from>
    <xdr:to>
      <xdr:col>3</xdr:col>
      <xdr:colOff>266699</xdr:colOff>
      <xdr:row>29</xdr:row>
      <xdr:rowOff>57150</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2</xdr:col>
      <xdr:colOff>590550</xdr:colOff>
      <xdr:row>17</xdr:row>
      <xdr:rowOff>19050</xdr:rowOff>
    </xdr:from>
    <xdr:ext cx="2181751" cy="267381"/>
    <xdr:sp macro="" textlink="">
      <xdr:nvSpPr>
        <xdr:cNvPr id="6" name="テキスト ボックス 5"/>
        <xdr:cNvSpPr txBox="1"/>
      </xdr:nvSpPr>
      <xdr:spPr>
        <a:xfrm>
          <a:off x="1616319" y="3059723"/>
          <a:ext cx="2181751"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b="1"/>
            <a:t>１．すまいを快適・健康・安心にする</a:t>
          </a:r>
        </a:p>
      </xdr:txBody>
    </xdr:sp>
    <xdr:clientData/>
  </xdr:oneCellAnchor>
  <xdr:oneCellAnchor>
    <xdr:from>
      <xdr:col>1</xdr:col>
      <xdr:colOff>19050</xdr:colOff>
      <xdr:row>25</xdr:row>
      <xdr:rowOff>76200</xdr:rowOff>
    </xdr:from>
    <xdr:ext cx="1753685" cy="267381"/>
    <xdr:sp macro="" textlink="">
      <xdr:nvSpPr>
        <xdr:cNvPr id="9" name="テキスト ボックス 8"/>
        <xdr:cNvSpPr txBox="1"/>
      </xdr:nvSpPr>
      <xdr:spPr>
        <a:xfrm>
          <a:off x="92319" y="4611565"/>
          <a:ext cx="1753685"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050" b="1" i="0" u="none" strike="noStrike">
              <a:solidFill>
                <a:schemeClr val="tx1"/>
              </a:solidFill>
              <a:effectLst/>
              <a:latin typeface="+mn-lt"/>
              <a:ea typeface="+mn-ea"/>
              <a:cs typeface="+mn-cs"/>
            </a:rPr>
            <a:t>２．エネルギーを大切に使う</a:t>
          </a:r>
          <a:endParaRPr kumimoji="1" lang="ja-JP" altLang="en-US" sz="1050" b="1"/>
        </a:p>
      </xdr:txBody>
    </xdr:sp>
    <xdr:clientData/>
  </xdr:oneCellAnchor>
  <xdr:oneCellAnchor>
    <xdr:from>
      <xdr:col>2</xdr:col>
      <xdr:colOff>1209675</xdr:colOff>
      <xdr:row>25</xdr:row>
      <xdr:rowOff>76200</xdr:rowOff>
    </xdr:from>
    <xdr:ext cx="1718932" cy="267381"/>
    <xdr:sp macro="" textlink="">
      <xdr:nvSpPr>
        <xdr:cNvPr id="10" name="テキスト ボックス 9"/>
        <xdr:cNvSpPr txBox="1"/>
      </xdr:nvSpPr>
      <xdr:spPr>
        <a:xfrm>
          <a:off x="2235444" y="4611565"/>
          <a:ext cx="1718932"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050" b="1" i="0" u="none" strike="noStrike">
              <a:solidFill>
                <a:schemeClr val="tx1"/>
              </a:solidFill>
              <a:effectLst/>
              <a:latin typeface="+mn-lt"/>
              <a:ea typeface="+mn-ea"/>
              <a:cs typeface="+mn-cs"/>
            </a:rPr>
            <a:t>３．すまいを長く使い続ける</a:t>
          </a:r>
          <a:endParaRPr kumimoji="1" lang="ja-JP" altLang="en-US" sz="1050" b="1"/>
        </a:p>
      </xdr:txBody>
    </xdr:sp>
    <xdr:clientData/>
  </xdr:oneCellAnchor>
  <xdr:oneCellAnchor>
    <xdr:from>
      <xdr:col>2</xdr:col>
      <xdr:colOff>281972</xdr:colOff>
      <xdr:row>17</xdr:row>
      <xdr:rowOff>19050</xdr:rowOff>
    </xdr:from>
    <xdr:ext cx="403828" cy="968983"/>
    <xdr:sp macro="" textlink="">
      <xdr:nvSpPr>
        <xdr:cNvPr id="12" name="テキスト ボックス 11"/>
        <xdr:cNvSpPr txBox="1"/>
      </xdr:nvSpPr>
      <xdr:spPr>
        <a:xfrm>
          <a:off x="1310672" y="2905125"/>
          <a:ext cx="403828" cy="9689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en-US" altLang="ja-JP" sz="1200"/>
            <a:t>4321</a:t>
          </a:r>
        </a:p>
      </xdr:txBody>
    </xdr:sp>
    <xdr:clientData/>
  </xdr:oneCellAnchor>
  <xdr:twoCellAnchor editAs="oneCell">
    <xdr:from>
      <xdr:col>1</xdr:col>
      <xdr:colOff>7327</xdr:colOff>
      <xdr:row>0</xdr:row>
      <xdr:rowOff>131886</xdr:rowOff>
    </xdr:from>
    <xdr:to>
      <xdr:col>8</xdr:col>
      <xdr:colOff>29308</xdr:colOff>
      <xdr:row>3</xdr:row>
      <xdr:rowOff>51156</xdr:rowOff>
    </xdr:to>
    <xdr:pic>
      <xdr:nvPicPr>
        <xdr:cNvPr id="11" name="図 10"/>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0596" y="131886"/>
          <a:ext cx="6117981" cy="418966"/>
        </a:xfrm>
        <a:prstGeom prst="rect">
          <a:avLst/>
        </a:prstGeom>
      </xdr:spPr>
    </xdr:pic>
    <xdr:clientData/>
  </xdr:twoCellAnchor>
  <xdr:twoCellAnchor>
    <xdr:from>
      <xdr:col>1</xdr:col>
      <xdr:colOff>73269</xdr:colOff>
      <xdr:row>36</xdr:row>
      <xdr:rowOff>21981</xdr:rowOff>
    </xdr:from>
    <xdr:to>
      <xdr:col>1</xdr:col>
      <xdr:colOff>271096</xdr:colOff>
      <xdr:row>37</xdr:row>
      <xdr:rowOff>29308</xdr:rowOff>
    </xdr:to>
    <xdr:sp macro="" textlink="">
      <xdr:nvSpPr>
        <xdr:cNvPr id="2" name="正方形/長方形 1"/>
        <xdr:cNvSpPr/>
      </xdr:nvSpPr>
      <xdr:spPr>
        <a:xfrm>
          <a:off x="146538" y="6367096"/>
          <a:ext cx="197827" cy="1905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80596</xdr:colOff>
      <xdr:row>47</xdr:row>
      <xdr:rowOff>14654</xdr:rowOff>
    </xdr:from>
    <xdr:to>
      <xdr:col>1</xdr:col>
      <xdr:colOff>278423</xdr:colOff>
      <xdr:row>48</xdr:row>
      <xdr:rowOff>21981</xdr:rowOff>
    </xdr:to>
    <xdr:sp macro="" textlink="">
      <xdr:nvSpPr>
        <xdr:cNvPr id="13" name="正方形/長方形 12"/>
        <xdr:cNvSpPr/>
      </xdr:nvSpPr>
      <xdr:spPr>
        <a:xfrm>
          <a:off x="153865" y="8382000"/>
          <a:ext cx="197827" cy="1905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864577</xdr:colOff>
      <xdr:row>56</xdr:row>
      <xdr:rowOff>95250</xdr:rowOff>
    </xdr:from>
    <xdr:to>
      <xdr:col>2</xdr:col>
      <xdr:colOff>109904</xdr:colOff>
      <xdr:row>57</xdr:row>
      <xdr:rowOff>102577</xdr:rowOff>
    </xdr:to>
    <xdr:sp macro="" textlink="">
      <xdr:nvSpPr>
        <xdr:cNvPr id="14" name="正方形/長方形 13"/>
        <xdr:cNvSpPr/>
      </xdr:nvSpPr>
      <xdr:spPr>
        <a:xfrm>
          <a:off x="937846" y="10118481"/>
          <a:ext cx="197827" cy="1905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65"/>
  <sheetViews>
    <sheetView showGridLines="0" tabSelected="1" zoomScale="130" zoomScaleNormal="130" workbookViewId="0">
      <selection activeCell="C6" sqref="C6"/>
    </sheetView>
  </sheetViews>
  <sheetFormatPr defaultColWidth="0" defaultRowHeight="13.5" zeroHeight="1"/>
  <cols>
    <col min="1" max="1" width="1" customWidth="1"/>
    <col min="2" max="2" width="12.5" customWidth="1"/>
    <col min="3" max="3" width="22.75" customWidth="1"/>
    <col min="4" max="4" width="4" customWidth="1"/>
    <col min="5" max="5" width="10.625" customWidth="1"/>
    <col min="6" max="8" width="10" customWidth="1"/>
    <col min="9" max="9" width="1.625" customWidth="1"/>
    <col min="10" max="11" width="5" hidden="1" customWidth="1"/>
    <col min="12" max="12" width="35.75" hidden="1" customWidth="1"/>
    <col min="13" max="13" width="15" hidden="1" customWidth="1"/>
    <col min="14" max="14" width="7.75" hidden="1" customWidth="1"/>
    <col min="15" max="15" width="2.5" hidden="1" customWidth="1"/>
    <col min="16" max="16" width="8" hidden="1" customWidth="1"/>
    <col min="17" max="17" width="7.125" hidden="1" customWidth="1"/>
    <col min="18" max="20" width="2.5" hidden="1" customWidth="1"/>
    <col min="21" max="25" width="6.25" hidden="1" customWidth="1"/>
    <col min="26" max="26" width="0.125" hidden="1" customWidth="1"/>
    <col min="27" max="16384" width="9" hidden="1"/>
  </cols>
  <sheetData>
    <row r="1" spans="2:20" ht="7.5" customHeight="1">
      <c r="B1" s="31"/>
      <c r="C1" s="31"/>
      <c r="D1" s="31"/>
      <c r="E1" s="31"/>
      <c r="F1" s="31"/>
      <c r="G1" s="31"/>
      <c r="H1" s="31"/>
    </row>
    <row r="2" spans="2:20" ht="14.25">
      <c r="B2" s="31"/>
      <c r="C2" s="31"/>
      <c r="D2" s="31"/>
      <c r="E2" s="31"/>
      <c r="F2" s="31"/>
      <c r="G2" s="31"/>
      <c r="H2" s="31"/>
    </row>
    <row r="3" spans="2:20" ht="14.25">
      <c r="B3" s="31"/>
      <c r="C3" s="31"/>
      <c r="D3" s="31"/>
      <c r="E3" s="31"/>
      <c r="F3" s="31"/>
      <c r="G3" s="31"/>
      <c r="H3" s="31"/>
    </row>
    <row r="4" spans="2:20" ht="12.75" customHeight="1" thickBot="1">
      <c r="B4" s="31"/>
      <c r="C4" s="31"/>
      <c r="D4" s="31"/>
      <c r="E4" s="32" t="s">
        <v>66</v>
      </c>
      <c r="F4" s="32" t="s">
        <v>65</v>
      </c>
      <c r="G4" s="31"/>
      <c r="H4" s="31"/>
    </row>
    <row r="5" spans="2:20" ht="15.75">
      <c r="B5" s="1" t="s">
        <v>0</v>
      </c>
      <c r="C5" s="2"/>
      <c r="D5" s="33"/>
      <c r="E5" s="1" t="s">
        <v>1</v>
      </c>
      <c r="F5" s="2"/>
      <c r="G5" s="2"/>
      <c r="H5" s="8"/>
      <c r="L5" t="s">
        <v>147</v>
      </c>
      <c r="M5" t="s">
        <v>60</v>
      </c>
    </row>
    <row r="6" spans="2:20" ht="14.25">
      <c r="B6" s="34" t="s">
        <v>67</v>
      </c>
      <c r="C6" s="66"/>
      <c r="D6" s="35"/>
      <c r="E6" s="67" t="s">
        <v>68</v>
      </c>
      <c r="F6" s="106"/>
      <c r="G6" s="107"/>
      <c r="H6" s="108"/>
      <c r="L6" t="s">
        <v>148</v>
      </c>
      <c r="M6" t="s">
        <v>61</v>
      </c>
    </row>
    <row r="7" spans="2:20" ht="14.25">
      <c r="B7" s="34" t="s">
        <v>69</v>
      </c>
      <c r="C7" s="71"/>
      <c r="D7" s="72"/>
      <c r="E7" s="91" t="s">
        <v>183</v>
      </c>
      <c r="F7" s="112" t="s">
        <v>147</v>
      </c>
      <c r="G7" s="113"/>
      <c r="H7" s="114"/>
    </row>
    <row r="8" spans="2:20" ht="14.25">
      <c r="B8" s="69" t="s">
        <v>70</v>
      </c>
      <c r="C8" s="76"/>
      <c r="D8" s="70"/>
      <c r="E8" s="38" t="s">
        <v>71</v>
      </c>
      <c r="F8" s="39" t="s">
        <v>72</v>
      </c>
      <c r="G8" s="109"/>
      <c r="H8" s="110"/>
      <c r="M8">
        <v>1</v>
      </c>
      <c r="N8">
        <v>2</v>
      </c>
      <c r="O8">
        <v>3</v>
      </c>
      <c r="P8">
        <v>4</v>
      </c>
      <c r="Q8">
        <v>5</v>
      </c>
      <c r="R8">
        <v>6</v>
      </c>
      <c r="S8">
        <v>7</v>
      </c>
      <c r="T8">
        <v>8</v>
      </c>
    </row>
    <row r="9" spans="2:20" ht="14.25">
      <c r="B9" s="73" t="s">
        <v>146</v>
      </c>
      <c r="C9" s="41"/>
      <c r="D9" s="42" t="s">
        <v>73</v>
      </c>
      <c r="E9" s="36"/>
      <c r="F9" s="43" t="s">
        <v>74</v>
      </c>
      <c r="G9" s="111"/>
      <c r="H9" s="110"/>
    </row>
    <row r="10" spans="2:20" ht="14.25">
      <c r="B10" s="34" t="s">
        <v>75</v>
      </c>
      <c r="C10" s="66"/>
      <c r="D10" s="72"/>
      <c r="E10" s="44" t="s">
        <v>76</v>
      </c>
      <c r="F10" s="97"/>
      <c r="G10" s="98"/>
      <c r="H10" s="99"/>
      <c r="M10" s="6" t="str">
        <f>M31</f>
        <v>改修前</v>
      </c>
      <c r="N10" s="6" t="str">
        <f>N31</f>
        <v>改修後</v>
      </c>
      <c r="O10">
        <v>1</v>
      </c>
      <c r="P10">
        <v>2</v>
      </c>
      <c r="Q10">
        <v>3</v>
      </c>
    </row>
    <row r="11" spans="2:20" ht="14.25">
      <c r="B11" s="40" t="s">
        <v>77</v>
      </c>
      <c r="C11" s="77"/>
      <c r="D11" s="74"/>
      <c r="E11" s="45"/>
      <c r="F11" s="100"/>
      <c r="G11" s="101"/>
      <c r="H11" s="102"/>
      <c r="L11" s="3" t="s">
        <v>2</v>
      </c>
      <c r="M11" s="75" t="e">
        <f>ROUND(AVERAGE(M33:M39,M41:M47,M49:M51),1)</f>
        <v>#DIV/0!</v>
      </c>
      <c r="N11" s="75" t="e">
        <f>ROUND(AVERAGE(N33:N39,N41:N47,N49:N51),1)</f>
        <v>#DIV/0!</v>
      </c>
    </row>
    <row r="12" spans="2:20" ht="14.25">
      <c r="B12" s="34" t="s">
        <v>78</v>
      </c>
      <c r="C12" s="46"/>
      <c r="D12" s="35" t="s">
        <v>79</v>
      </c>
      <c r="E12" s="45"/>
      <c r="F12" s="100"/>
      <c r="G12" s="101"/>
      <c r="H12" s="102"/>
      <c r="L12" s="3" t="str">
        <f>K32</f>
        <v>１．すまいを快適・健康・安心にする</v>
      </c>
      <c r="M12" s="75" t="e">
        <f>M32</f>
        <v>#DIV/0!</v>
      </c>
      <c r="N12" s="75" t="e">
        <f>N32</f>
        <v>#DIV/0!</v>
      </c>
      <c r="O12">
        <v>1</v>
      </c>
      <c r="P12">
        <v>2</v>
      </c>
      <c r="Q12">
        <v>3</v>
      </c>
    </row>
    <row r="13" spans="2:20" ht="14.25">
      <c r="B13" s="34" t="s">
        <v>80</v>
      </c>
      <c r="C13" s="46"/>
      <c r="D13" s="35" t="s">
        <v>81</v>
      </c>
      <c r="E13" s="45"/>
      <c r="F13" s="100"/>
      <c r="G13" s="101"/>
      <c r="H13" s="102"/>
      <c r="L13" s="3" t="str">
        <f>K48</f>
        <v>３．すまいを長く使い続ける</v>
      </c>
      <c r="M13" s="75" t="e">
        <f>M48</f>
        <v>#DIV/0!</v>
      </c>
      <c r="N13" s="75" t="e">
        <f>N48</f>
        <v>#DIV/0!</v>
      </c>
      <c r="O13">
        <v>1</v>
      </c>
      <c r="P13">
        <v>2</v>
      </c>
      <c r="Q13">
        <v>3</v>
      </c>
    </row>
    <row r="14" spans="2:20" ht="14.25">
      <c r="B14" s="68" t="s">
        <v>82</v>
      </c>
      <c r="C14" s="47"/>
      <c r="D14" s="37"/>
      <c r="E14" s="45"/>
      <c r="F14" s="100"/>
      <c r="G14" s="101"/>
      <c r="H14" s="102"/>
      <c r="L14" s="3" t="str">
        <f>K40</f>
        <v>２．エネルギーを大切に使う</v>
      </c>
      <c r="M14" s="75" t="e">
        <f>M40</f>
        <v>#DIV/0!</v>
      </c>
      <c r="N14" s="75" t="e">
        <f>N40</f>
        <v>#DIV/0!</v>
      </c>
      <c r="O14">
        <v>1</v>
      </c>
      <c r="P14">
        <v>2</v>
      </c>
      <c r="Q14">
        <v>3</v>
      </c>
    </row>
    <row r="15" spans="2:20" ht="15" thickBot="1">
      <c r="B15" s="48" t="s">
        <v>83</v>
      </c>
      <c r="C15" s="78"/>
      <c r="D15" s="49"/>
      <c r="E15" s="50"/>
      <c r="F15" s="103"/>
      <c r="G15" s="104"/>
      <c r="H15" s="105"/>
    </row>
    <row r="16" spans="2:20" ht="5.25" customHeight="1" thickBot="1">
      <c r="B16" s="31"/>
      <c r="C16" s="31"/>
      <c r="D16" s="31"/>
      <c r="E16" s="31"/>
      <c r="F16" s="31"/>
      <c r="G16" s="31"/>
      <c r="H16" s="31"/>
    </row>
    <row r="17" spans="2:17" ht="15.75">
      <c r="B17" s="1" t="s">
        <v>33</v>
      </c>
      <c r="C17" s="2"/>
      <c r="D17" s="2"/>
      <c r="E17" s="8"/>
      <c r="F17" s="8"/>
      <c r="G17" s="8"/>
      <c r="H17" s="8"/>
    </row>
    <row r="18" spans="2:17" ht="14.25">
      <c r="B18" s="51"/>
      <c r="C18" s="37"/>
      <c r="D18" s="37"/>
      <c r="E18" s="37"/>
      <c r="F18" s="37"/>
      <c r="G18" s="37"/>
      <c r="H18" s="37"/>
      <c r="I18" s="10"/>
    </row>
    <row r="19" spans="2:17" ht="14.25">
      <c r="B19" s="51"/>
      <c r="C19" s="37"/>
      <c r="D19" s="52"/>
      <c r="E19" s="37"/>
      <c r="F19" s="37"/>
      <c r="G19" s="53" t="s">
        <v>84</v>
      </c>
      <c r="H19" s="54" t="s">
        <v>85</v>
      </c>
      <c r="I19" s="10"/>
    </row>
    <row r="20" spans="2:17" ht="15">
      <c r="B20" s="55"/>
      <c r="C20" s="37"/>
      <c r="D20" s="95" t="s">
        <v>159</v>
      </c>
      <c r="E20" s="96"/>
      <c r="F20" s="96"/>
      <c r="G20" s="24" t="e">
        <f>M11&amp;" / 4"</f>
        <v>#DIV/0!</v>
      </c>
      <c r="H20" s="25" t="e">
        <f>N11&amp;" / 4"</f>
        <v>#DIV/0!</v>
      </c>
      <c r="I20" s="10"/>
    </row>
    <row r="21" spans="2:17" ht="14.25">
      <c r="B21" s="51"/>
      <c r="C21" s="37"/>
      <c r="D21" s="37"/>
      <c r="E21" s="37"/>
      <c r="F21" s="37"/>
      <c r="G21" s="37"/>
      <c r="H21" s="37"/>
      <c r="I21" s="10"/>
    </row>
    <row r="22" spans="2:17" ht="15">
      <c r="B22" s="51"/>
      <c r="C22" s="37"/>
      <c r="D22" s="92" t="str">
        <f>L12</f>
        <v>１．すまいを快適・健康・安心にする</v>
      </c>
      <c r="E22" s="93"/>
      <c r="F22" s="94"/>
      <c r="G22" s="24" t="e">
        <f>M12&amp;" / 4"</f>
        <v>#DIV/0!</v>
      </c>
      <c r="H22" s="25" t="e">
        <f>N12&amp;" / 4"</f>
        <v>#DIV/0!</v>
      </c>
      <c r="I22" s="10"/>
    </row>
    <row r="23" spans="2:17" ht="15">
      <c r="B23" s="51"/>
      <c r="C23" s="37"/>
      <c r="D23" s="92" t="str">
        <f>L14</f>
        <v>２．エネルギーを大切に使う</v>
      </c>
      <c r="E23" s="93"/>
      <c r="F23" s="94"/>
      <c r="G23" s="24" t="e">
        <f>M14&amp;" / 4"</f>
        <v>#DIV/0!</v>
      </c>
      <c r="H23" s="25" t="e">
        <f>N14&amp;" / 4"</f>
        <v>#DIV/0!</v>
      </c>
      <c r="I23" s="10"/>
    </row>
    <row r="24" spans="2:17" ht="15">
      <c r="B24" s="51"/>
      <c r="C24" s="37"/>
      <c r="D24" s="92" t="str">
        <f>L13</f>
        <v>３．すまいを長く使い続ける</v>
      </c>
      <c r="E24" s="93"/>
      <c r="F24" s="94"/>
      <c r="G24" s="24" t="e">
        <f>M13&amp;" / 4"</f>
        <v>#DIV/0!</v>
      </c>
      <c r="H24" s="25" t="e">
        <f>N13&amp;" / 4"</f>
        <v>#DIV/0!</v>
      </c>
      <c r="I24" s="10"/>
    </row>
    <row r="25" spans="2:17" ht="14.25">
      <c r="B25" s="51"/>
      <c r="C25" s="37"/>
      <c r="D25" s="37"/>
      <c r="E25" s="37"/>
      <c r="F25" s="37"/>
      <c r="G25" s="37"/>
      <c r="H25" s="37"/>
      <c r="I25" s="10"/>
    </row>
    <row r="26" spans="2:17" ht="14.25">
      <c r="B26" s="51"/>
      <c r="C26" s="37"/>
      <c r="D26" s="37"/>
      <c r="E26" s="37"/>
      <c r="F26" s="37"/>
      <c r="G26" s="37"/>
      <c r="H26" s="56"/>
    </row>
    <row r="27" spans="2:17" ht="15" thickBot="1">
      <c r="B27" s="57"/>
      <c r="C27" s="58"/>
      <c r="D27" s="58"/>
      <c r="E27" s="58"/>
      <c r="F27" s="58"/>
      <c r="G27" s="58"/>
      <c r="H27" s="59"/>
    </row>
    <row r="28" spans="2:17" ht="5.25" customHeight="1" thickBot="1">
      <c r="B28" s="31"/>
      <c r="C28" s="31"/>
      <c r="D28" s="31"/>
      <c r="E28" s="31"/>
      <c r="F28" s="31"/>
      <c r="G28" s="31"/>
      <c r="H28" s="31"/>
    </row>
    <row r="29" spans="2:17" ht="15.75">
      <c r="B29" s="1" t="s">
        <v>32</v>
      </c>
      <c r="C29" s="60"/>
      <c r="D29" s="60"/>
      <c r="E29" s="60"/>
      <c r="F29" s="60"/>
      <c r="G29" s="60"/>
      <c r="H29" s="61"/>
    </row>
    <row r="30" spans="2:17" ht="15">
      <c r="B30" s="62" t="str">
        <f>K32</f>
        <v>１．すまいを快適・健康・安心にする</v>
      </c>
      <c r="C30" s="63"/>
      <c r="D30" s="63"/>
      <c r="E30" s="64" t="s">
        <v>86</v>
      </c>
      <c r="F30" s="7" t="e">
        <f>M32</f>
        <v>#DIV/0!</v>
      </c>
      <c r="G30" s="65" t="s">
        <v>87</v>
      </c>
      <c r="H30" s="9" t="e">
        <f>N32</f>
        <v>#DIV/0!</v>
      </c>
      <c r="P30" t="s">
        <v>160</v>
      </c>
    </row>
    <row r="31" spans="2:17" ht="14.25">
      <c r="B31" s="51"/>
      <c r="C31" s="37"/>
      <c r="D31" s="37"/>
      <c r="E31" s="37"/>
      <c r="F31" s="37"/>
      <c r="G31" s="37"/>
      <c r="H31" s="56"/>
      <c r="L31" s="3"/>
      <c r="M31" s="3" t="s">
        <v>3</v>
      </c>
      <c r="N31" s="3" t="s">
        <v>4</v>
      </c>
      <c r="P31" s="3" t="s">
        <v>3</v>
      </c>
      <c r="Q31" s="3" t="s">
        <v>4</v>
      </c>
    </row>
    <row r="32" spans="2:17" ht="14.25">
      <c r="B32" s="51"/>
      <c r="C32" s="37"/>
      <c r="D32" s="37"/>
      <c r="E32" s="37"/>
      <c r="F32" s="37"/>
      <c r="G32" s="37"/>
      <c r="H32" s="56"/>
      <c r="K32" t="str">
        <f>健康!D2</f>
        <v>１．すまいを快適・健康・安心にする</v>
      </c>
      <c r="L32" s="3"/>
      <c r="M32" s="5" t="e">
        <f>ROUND(AVERAGE(M33:M39),1)</f>
        <v>#DIV/0!</v>
      </c>
      <c r="N32" s="5" t="e">
        <f>ROUND(AVERAGE(N33:N39),1)</f>
        <v>#DIV/0!</v>
      </c>
    </row>
    <row r="33" spans="2:17" ht="14.25">
      <c r="B33" s="51"/>
      <c r="C33" s="37"/>
      <c r="D33" s="37"/>
      <c r="E33" s="37"/>
      <c r="F33" s="37"/>
      <c r="G33" s="37"/>
      <c r="H33" s="56"/>
      <c r="K33" t="s">
        <v>5</v>
      </c>
      <c r="L33" s="3" t="s">
        <v>21</v>
      </c>
      <c r="M33" s="5" t="str">
        <f>健康!E7</f>
        <v>-</v>
      </c>
      <c r="N33" s="5" t="str">
        <f>健康!F7</f>
        <v>-</v>
      </c>
      <c r="P33" s="5">
        <f>IF(M33="-",-1,M33)</f>
        <v>-1</v>
      </c>
      <c r="Q33" s="5">
        <f>IF(N33="-",-1,N33)</f>
        <v>-1</v>
      </c>
    </row>
    <row r="34" spans="2:17" ht="14.25">
      <c r="B34" s="51"/>
      <c r="C34" s="37"/>
      <c r="D34" s="37"/>
      <c r="E34" s="37"/>
      <c r="F34" s="37"/>
      <c r="G34" s="37"/>
      <c r="H34" s="56"/>
      <c r="K34" t="s">
        <v>6</v>
      </c>
      <c r="L34" s="3" t="s">
        <v>22</v>
      </c>
      <c r="M34" s="5" t="str">
        <f>健康!E16</f>
        <v>-</v>
      </c>
      <c r="N34" s="5" t="str">
        <f>健康!F16</f>
        <v>-</v>
      </c>
      <c r="P34" s="5">
        <f t="shared" ref="P34:P39" si="0">IF(M34="-",-1,M34)</f>
        <v>-1</v>
      </c>
      <c r="Q34" s="5">
        <f t="shared" ref="Q34:Q39" si="1">IF(N34="-",-1,N34)</f>
        <v>-1</v>
      </c>
    </row>
    <row r="35" spans="2:17" ht="14.25">
      <c r="B35" s="51"/>
      <c r="C35" s="37"/>
      <c r="D35" s="37"/>
      <c r="E35" s="37"/>
      <c r="F35" s="37"/>
      <c r="G35" s="37"/>
      <c r="H35" s="56"/>
      <c r="K35" t="s">
        <v>7</v>
      </c>
      <c r="L35" s="3" t="s">
        <v>23</v>
      </c>
      <c r="M35" s="5" t="str">
        <f>健康!E25</f>
        <v>-</v>
      </c>
      <c r="N35" s="5" t="str">
        <f>健康!F25</f>
        <v>-</v>
      </c>
      <c r="P35" s="5">
        <f t="shared" si="0"/>
        <v>-1</v>
      </c>
      <c r="Q35" s="5">
        <f t="shared" si="1"/>
        <v>-1</v>
      </c>
    </row>
    <row r="36" spans="2:17" ht="14.25">
      <c r="B36" s="51"/>
      <c r="C36" s="37"/>
      <c r="D36" s="37"/>
      <c r="E36" s="37"/>
      <c r="F36" s="37"/>
      <c r="G36" s="37"/>
      <c r="H36" s="56"/>
      <c r="K36" t="s">
        <v>8</v>
      </c>
      <c r="L36" s="3" t="s">
        <v>157</v>
      </c>
      <c r="M36" s="5" t="str">
        <f>健康!E35</f>
        <v>-</v>
      </c>
      <c r="N36" s="5" t="str">
        <f>健康!F35</f>
        <v>-</v>
      </c>
      <c r="P36" s="5">
        <f t="shared" si="0"/>
        <v>-1</v>
      </c>
      <c r="Q36" s="5">
        <f t="shared" si="1"/>
        <v>-1</v>
      </c>
    </row>
    <row r="37" spans="2:17" ht="14.25" customHeight="1">
      <c r="B37" s="51"/>
      <c r="C37" s="37"/>
      <c r="D37" s="37"/>
      <c r="E37" s="37"/>
      <c r="F37" s="37"/>
      <c r="G37" s="37"/>
      <c r="H37" s="56"/>
      <c r="K37" t="s">
        <v>9</v>
      </c>
      <c r="L37" s="4" t="s">
        <v>166</v>
      </c>
      <c r="M37" s="5" t="str">
        <f>健康!E44</f>
        <v>-</v>
      </c>
      <c r="N37" s="5" t="str">
        <f>健康!F44</f>
        <v>-</v>
      </c>
      <c r="P37" s="5">
        <f t="shared" si="0"/>
        <v>-1</v>
      </c>
      <c r="Q37" s="5">
        <f t="shared" si="1"/>
        <v>-1</v>
      </c>
    </row>
    <row r="38" spans="2:17" ht="14.25" customHeight="1">
      <c r="B38" s="51"/>
      <c r="C38" s="37"/>
      <c r="D38" s="37"/>
      <c r="E38" s="37"/>
      <c r="F38" s="37"/>
      <c r="G38" s="37"/>
      <c r="H38" s="56"/>
      <c r="K38" t="s">
        <v>10</v>
      </c>
      <c r="L38" s="4" t="s">
        <v>31</v>
      </c>
      <c r="M38" s="5" t="str">
        <f>健康!E53</f>
        <v>-</v>
      </c>
      <c r="N38" s="5" t="str">
        <f>健康!F53</f>
        <v>-</v>
      </c>
      <c r="P38" s="5">
        <f t="shared" si="0"/>
        <v>-1</v>
      </c>
      <c r="Q38" s="5">
        <f t="shared" si="1"/>
        <v>-1</v>
      </c>
    </row>
    <row r="39" spans="2:17" ht="14.25">
      <c r="B39" s="51"/>
      <c r="C39" s="37"/>
      <c r="D39" s="37"/>
      <c r="E39" s="37"/>
      <c r="F39" s="37"/>
      <c r="G39" s="37"/>
      <c r="H39" s="56"/>
      <c r="K39" t="s">
        <v>11</v>
      </c>
      <c r="L39" s="3" t="s">
        <v>24</v>
      </c>
      <c r="M39" s="5" t="str">
        <f>健康!E62</f>
        <v>-</v>
      </c>
      <c r="N39" s="5" t="str">
        <f>健康!F62</f>
        <v>-</v>
      </c>
      <c r="P39" s="5">
        <f t="shared" si="0"/>
        <v>-1</v>
      </c>
      <c r="Q39" s="5">
        <f t="shared" si="1"/>
        <v>-1</v>
      </c>
    </row>
    <row r="40" spans="2:17" ht="15">
      <c r="B40" s="62" t="str">
        <f>K40</f>
        <v>２．エネルギーを大切に使う</v>
      </c>
      <c r="C40" s="63"/>
      <c r="D40" s="63"/>
      <c r="E40" s="64" t="s">
        <v>86</v>
      </c>
      <c r="F40" s="7" t="e">
        <f>M40</f>
        <v>#DIV/0!</v>
      </c>
      <c r="G40" s="65" t="s">
        <v>87</v>
      </c>
      <c r="H40" s="9" t="e">
        <f>N40</f>
        <v>#DIV/0!</v>
      </c>
      <c r="K40" t="str">
        <f>省エネ!D2</f>
        <v>２．エネルギーを大切に使う</v>
      </c>
      <c r="L40" s="3"/>
      <c r="M40" s="5" t="e">
        <f>ROUND(AVERAGE(M41:M47),1)</f>
        <v>#DIV/0!</v>
      </c>
      <c r="N40" s="5" t="e">
        <f>ROUND(AVERAGE(N41:N47),1)</f>
        <v>#DIV/0!</v>
      </c>
    </row>
    <row r="41" spans="2:17" ht="14.25">
      <c r="B41" s="51"/>
      <c r="C41" s="37"/>
      <c r="D41" s="37"/>
      <c r="E41" s="37"/>
      <c r="F41" s="37"/>
      <c r="G41" s="37"/>
      <c r="H41" s="56"/>
      <c r="K41" t="s">
        <v>5</v>
      </c>
      <c r="L41" s="3" t="s">
        <v>21</v>
      </c>
      <c r="M41" s="5" t="str">
        <f>省エネ!E7</f>
        <v>-</v>
      </c>
      <c r="N41" s="5" t="str">
        <f>省エネ!F7</f>
        <v>-</v>
      </c>
      <c r="P41" s="5">
        <f t="shared" ref="P41:P47" si="2">IF(M41="-",-1,M41)</f>
        <v>-1</v>
      </c>
      <c r="Q41" s="5">
        <f t="shared" ref="Q41:Q47" si="3">IF(N41="-",-1,N41)</f>
        <v>-1</v>
      </c>
    </row>
    <row r="42" spans="2:17" ht="14.25">
      <c r="B42" s="51"/>
      <c r="C42" s="37"/>
      <c r="D42" s="37"/>
      <c r="E42" s="37"/>
      <c r="F42" s="37"/>
      <c r="G42" s="37"/>
      <c r="H42" s="56"/>
      <c r="K42" t="s">
        <v>12</v>
      </c>
      <c r="L42" s="3" t="s">
        <v>25</v>
      </c>
      <c r="M42" s="5" t="str">
        <f>省エネ!E16</f>
        <v>-</v>
      </c>
      <c r="N42" s="5" t="str">
        <f>省エネ!F16</f>
        <v>-</v>
      </c>
      <c r="P42" s="5">
        <f t="shared" si="2"/>
        <v>-1</v>
      </c>
      <c r="Q42" s="5">
        <f t="shared" si="3"/>
        <v>-1</v>
      </c>
    </row>
    <row r="43" spans="2:17" ht="14.25">
      <c r="B43" s="51"/>
      <c r="C43" s="37"/>
      <c r="D43" s="37"/>
      <c r="E43" s="37"/>
      <c r="F43" s="37"/>
      <c r="G43" s="37"/>
      <c r="H43" s="56"/>
      <c r="K43" t="s">
        <v>13</v>
      </c>
      <c r="L43" s="3" t="s">
        <v>26</v>
      </c>
      <c r="M43" s="5" t="str">
        <f>省エネ!E25</f>
        <v>-</v>
      </c>
      <c r="N43" s="5" t="str">
        <f>省エネ!F25</f>
        <v>-</v>
      </c>
      <c r="P43" s="5">
        <f t="shared" si="2"/>
        <v>-1</v>
      </c>
      <c r="Q43" s="5">
        <f t="shared" si="3"/>
        <v>-1</v>
      </c>
    </row>
    <row r="44" spans="2:17" ht="14.25">
      <c r="B44" s="51"/>
      <c r="C44" s="37"/>
      <c r="D44" s="37"/>
      <c r="E44" s="37"/>
      <c r="F44" s="37"/>
      <c r="G44" s="37"/>
      <c r="H44" s="56"/>
      <c r="K44" t="s">
        <v>14</v>
      </c>
      <c r="L44" s="3" t="s">
        <v>63</v>
      </c>
      <c r="M44" s="5" t="str">
        <f>省エネ!E34</f>
        <v>-</v>
      </c>
      <c r="N44" s="5" t="str">
        <f>省エネ!F34</f>
        <v>-</v>
      </c>
      <c r="P44" s="5">
        <f t="shared" si="2"/>
        <v>-1</v>
      </c>
      <c r="Q44" s="5">
        <f t="shared" si="3"/>
        <v>-1</v>
      </c>
    </row>
    <row r="45" spans="2:17" ht="14.25">
      <c r="B45" s="51"/>
      <c r="C45" s="37"/>
      <c r="D45" s="37"/>
      <c r="E45" s="37"/>
      <c r="F45" s="37"/>
      <c r="G45" s="37"/>
      <c r="H45" s="56"/>
      <c r="K45" t="s">
        <v>15</v>
      </c>
      <c r="L45" s="3" t="s">
        <v>64</v>
      </c>
      <c r="M45" s="5" t="str">
        <f>省エネ!E43</f>
        <v>-</v>
      </c>
      <c r="N45" s="5" t="str">
        <f>省エネ!F43</f>
        <v>-</v>
      </c>
      <c r="P45" s="5">
        <f t="shared" si="2"/>
        <v>-1</v>
      </c>
      <c r="Q45" s="5">
        <f t="shared" si="3"/>
        <v>-1</v>
      </c>
    </row>
    <row r="46" spans="2:17" ht="14.25">
      <c r="B46" s="51"/>
      <c r="C46" s="37"/>
      <c r="D46" s="37"/>
      <c r="E46" s="37"/>
      <c r="F46" s="37"/>
      <c r="G46" s="37"/>
      <c r="H46" s="56"/>
      <c r="K46" t="s">
        <v>16</v>
      </c>
      <c r="L46" s="3" t="s">
        <v>27</v>
      </c>
      <c r="M46" s="5" t="str">
        <f>省エネ!E52</f>
        <v>-</v>
      </c>
      <c r="N46" s="5" t="str">
        <f>省エネ!F52</f>
        <v>-</v>
      </c>
      <c r="P46" s="5">
        <f t="shared" si="2"/>
        <v>-1</v>
      </c>
      <c r="Q46" s="5">
        <f t="shared" si="3"/>
        <v>-1</v>
      </c>
    </row>
    <row r="47" spans="2:17" ht="14.25">
      <c r="B47" s="51"/>
      <c r="C47" s="37"/>
      <c r="D47" s="37"/>
      <c r="E47" s="37"/>
      <c r="F47" s="37"/>
      <c r="G47" s="37"/>
      <c r="H47" s="56"/>
      <c r="K47" t="s">
        <v>17</v>
      </c>
      <c r="L47" s="3" t="s">
        <v>158</v>
      </c>
      <c r="M47" s="5" t="str">
        <f>省エネ!E61</f>
        <v>-</v>
      </c>
      <c r="N47" s="5" t="str">
        <f>省エネ!F61</f>
        <v>-</v>
      </c>
      <c r="P47" s="5">
        <f t="shared" si="2"/>
        <v>-1</v>
      </c>
      <c r="Q47" s="5">
        <f t="shared" si="3"/>
        <v>-1</v>
      </c>
    </row>
    <row r="48" spans="2:17" ht="14.25">
      <c r="B48" s="51"/>
      <c r="C48" s="37"/>
      <c r="D48" s="37"/>
      <c r="E48" s="37"/>
      <c r="F48" s="37"/>
      <c r="G48" s="37"/>
      <c r="H48" s="56"/>
      <c r="K48" t="str">
        <f>長寿命!D2</f>
        <v>３．すまいを長く使い続ける</v>
      </c>
      <c r="L48" s="3"/>
      <c r="M48" s="5" t="e">
        <f>ROUND(AVERAGE(M49:M51),1)</f>
        <v>#DIV/0!</v>
      </c>
      <c r="N48" s="5" t="e">
        <f>ROUND(AVERAGE(N49:N51),1)</f>
        <v>#DIV/0!</v>
      </c>
    </row>
    <row r="49" spans="2:17" ht="14.25">
      <c r="B49" s="51"/>
      <c r="C49" s="37"/>
      <c r="D49" s="37"/>
      <c r="E49" s="37"/>
      <c r="F49" s="37"/>
      <c r="G49" s="37"/>
      <c r="H49" s="56"/>
      <c r="K49" t="s">
        <v>18</v>
      </c>
      <c r="L49" s="3" t="s">
        <v>28</v>
      </c>
      <c r="M49" s="5" t="str">
        <f>長寿命!E6</f>
        <v>-</v>
      </c>
      <c r="N49" s="5" t="str">
        <f>長寿命!F6</f>
        <v>-</v>
      </c>
      <c r="P49" s="5">
        <f t="shared" ref="P49:P51" si="4">IF(M49="-",-1,M49)</f>
        <v>-1</v>
      </c>
      <c r="Q49" s="5">
        <f t="shared" ref="Q49:Q51" si="5">IF(N49="-",-1,N49)</f>
        <v>-1</v>
      </c>
    </row>
    <row r="50" spans="2:17" ht="15">
      <c r="B50" s="62" t="str">
        <f>K48</f>
        <v>３．すまいを長く使い続ける</v>
      </c>
      <c r="C50" s="63"/>
      <c r="D50" s="63"/>
      <c r="E50" s="64" t="s">
        <v>86</v>
      </c>
      <c r="F50" s="7" t="e">
        <f>M48</f>
        <v>#DIV/0!</v>
      </c>
      <c r="G50" s="65" t="s">
        <v>87</v>
      </c>
      <c r="H50" s="9" t="e">
        <f>N48</f>
        <v>#DIV/0!</v>
      </c>
      <c r="K50" t="s">
        <v>19</v>
      </c>
      <c r="L50" s="3" t="s">
        <v>29</v>
      </c>
      <c r="M50" s="5" t="str">
        <f>長寿命!E15</f>
        <v>-</v>
      </c>
      <c r="N50" s="5" t="str">
        <f>長寿命!F15</f>
        <v>-</v>
      </c>
      <c r="P50" s="5">
        <f t="shared" si="4"/>
        <v>-1</v>
      </c>
      <c r="Q50" s="5">
        <f t="shared" si="5"/>
        <v>-1</v>
      </c>
    </row>
    <row r="51" spans="2:17" ht="14.25" customHeight="1">
      <c r="B51" s="51"/>
      <c r="C51" s="37"/>
      <c r="D51" s="37"/>
      <c r="E51" s="37"/>
      <c r="F51" s="37"/>
      <c r="G51" s="37"/>
      <c r="H51" s="56"/>
      <c r="K51" t="s">
        <v>20</v>
      </c>
      <c r="L51" s="3" t="s">
        <v>30</v>
      </c>
      <c r="M51" s="5" t="str">
        <f>長寿命!E24</f>
        <v>-</v>
      </c>
      <c r="N51" s="5" t="str">
        <f>長寿命!F24</f>
        <v>-</v>
      </c>
      <c r="P51" s="5">
        <f t="shared" si="4"/>
        <v>-1</v>
      </c>
      <c r="Q51" s="5">
        <f t="shared" si="5"/>
        <v>-1</v>
      </c>
    </row>
    <row r="52" spans="2:17" ht="14.25" customHeight="1">
      <c r="B52" s="51"/>
      <c r="C52" s="37"/>
      <c r="D52" s="37"/>
      <c r="E52" s="37"/>
      <c r="F52" s="37"/>
      <c r="G52" s="37"/>
      <c r="H52" s="56"/>
      <c r="L52" s="3"/>
      <c r="M52" s="5"/>
      <c r="N52" s="5"/>
    </row>
    <row r="53" spans="2:17" ht="14.25" customHeight="1">
      <c r="B53" s="51"/>
      <c r="C53" s="37"/>
      <c r="D53" s="37"/>
      <c r="E53" s="37"/>
      <c r="F53" s="37"/>
      <c r="G53" s="37"/>
      <c r="H53" s="56"/>
    </row>
    <row r="54" spans="2:17" ht="14.25" customHeight="1">
      <c r="B54" s="51"/>
      <c r="C54" s="37"/>
      <c r="D54" s="37"/>
      <c r="E54" s="37"/>
      <c r="F54" s="37"/>
      <c r="G54" s="37"/>
      <c r="H54" s="56"/>
    </row>
    <row r="55" spans="2:17" ht="14.25" customHeight="1">
      <c r="B55" s="51"/>
      <c r="C55" s="37"/>
      <c r="D55" s="37"/>
      <c r="E55" s="37"/>
      <c r="F55" s="37"/>
      <c r="G55" s="37"/>
      <c r="H55" s="56"/>
    </row>
    <row r="56" spans="2:17" ht="14.25" customHeight="1">
      <c r="B56" s="51"/>
      <c r="C56" s="37"/>
      <c r="D56" s="37"/>
      <c r="E56" s="37"/>
      <c r="F56" s="37"/>
      <c r="G56" s="37"/>
      <c r="H56" s="56"/>
    </row>
    <row r="57" spans="2:17" ht="14.25" customHeight="1">
      <c r="B57" s="51"/>
      <c r="C57" s="37"/>
      <c r="D57" s="37"/>
      <c r="E57" s="37"/>
      <c r="F57" s="37"/>
      <c r="G57" s="37"/>
      <c r="H57" s="56"/>
    </row>
    <row r="58" spans="2:17" ht="14.25" customHeight="1">
      <c r="B58" s="51"/>
      <c r="C58" s="37"/>
      <c r="D58" s="37"/>
      <c r="E58" s="37"/>
      <c r="F58" s="37"/>
      <c r="G58" s="37"/>
      <c r="H58" s="56"/>
    </row>
    <row r="59" spans="2:17" ht="14.25" customHeight="1" thickBot="1">
      <c r="B59" s="57"/>
      <c r="C59" s="58"/>
      <c r="D59" s="58"/>
      <c r="E59" s="58"/>
      <c r="F59" s="58"/>
      <c r="G59" s="58"/>
      <c r="H59" s="59"/>
    </row>
    <row r="60" spans="2:17"/>
    <row r="61" spans="2:17"/>
    <row r="62" spans="2:17"/>
    <row r="63" spans="2:17"/>
    <row r="64" spans="2:17"/>
    <row r="65"/>
  </sheetData>
  <sheetProtection password="F2D9" sheet="1" objects="1" scenarios="1" formatCells="0"/>
  <mergeCells count="9">
    <mergeCell ref="D24:F24"/>
    <mergeCell ref="D23:F23"/>
    <mergeCell ref="D20:F20"/>
    <mergeCell ref="F10:H15"/>
    <mergeCell ref="F6:H6"/>
    <mergeCell ref="G8:H8"/>
    <mergeCell ref="G9:H9"/>
    <mergeCell ref="D22:F22"/>
    <mergeCell ref="F7:H7"/>
  </mergeCells>
  <phoneticPr fontId="2"/>
  <dataValidations count="2">
    <dataValidation type="list" allowBlank="1" showInputMessage="1" showErrorMessage="1" sqref="F7">
      <formula1>$L$5:$L$6</formula1>
    </dataValidation>
    <dataValidation type="list" allowBlank="1" showInputMessage="1" showErrorMessage="1" sqref="C9">
      <formula1>$M$8:$T$8</formula1>
    </dataValidation>
  </dataValidations>
  <pageMargins left="0.70866141732283472" right="0.70866141732283472" top="0.74803149606299213" bottom="0.74803149606299213" header="0.31496062992125984" footer="0.31496062992125984"/>
  <pageSetup paperSize="9" scale="98" orientation="portrait" r:id="rId1"/>
  <headerFooter>
    <oddHeader>&amp;L&amp;F&amp;R&amp;A</oddHeader>
    <oddFooter>&amp;C&amp;P/&amp;N</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FC68"/>
  <sheetViews>
    <sheetView showGridLines="0" topLeftCell="C1" zoomScale="130" zoomScaleNormal="130" zoomScaleSheetLayoutView="100" workbookViewId="0">
      <selection activeCell="D1" sqref="D1"/>
    </sheetView>
  </sheetViews>
  <sheetFormatPr defaultColWidth="0" defaultRowHeight="13.5"/>
  <cols>
    <col min="1" max="2" width="0" hidden="1" customWidth="1"/>
    <col min="3" max="3" width="1.75" customWidth="1"/>
    <col min="4" max="4" width="3.875" customWidth="1"/>
    <col min="5" max="6" width="9" customWidth="1"/>
    <col min="7" max="7" width="40.75" customWidth="1"/>
    <col min="8" max="8" width="27.875" customWidth="1"/>
    <col min="9" max="9" width="20.875" customWidth="1"/>
    <col min="10" max="16383" width="9" hidden="1"/>
    <col min="16384" max="16384" width="2.75" hidden="1"/>
  </cols>
  <sheetData>
    <row r="1" spans="1:12">
      <c r="G1" s="18" t="s">
        <v>39</v>
      </c>
      <c r="H1" s="29" t="str">
        <f>IF(結果!C6="", "結果シートに名称が記入されていません", 結果!C6)</f>
        <v>結果シートに名称が記入されていません</v>
      </c>
    </row>
    <row r="2" spans="1:12" ht="14.25">
      <c r="D2" s="22" t="s">
        <v>110</v>
      </c>
    </row>
    <row r="3" spans="1:12" ht="7.5" customHeight="1"/>
    <row r="4" spans="1:12">
      <c r="D4" s="11" t="s">
        <v>108</v>
      </c>
      <c r="G4" s="84"/>
      <c r="H4" s="85" t="str">
        <f>"評価対象範囲は「"&amp;VLOOKUP(結果!$F$7,結果!$L$5:$M$6,2,FALSE)&amp;"」です。"</f>
        <v>評価対象範囲は「住宅全体」です。</v>
      </c>
      <c r="K4" t="str">
        <f>結果!L6</f>
        <v>断熱性能等は「主要な生活空間」で評価</v>
      </c>
      <c r="L4" s="3" t="str">
        <f>結果!F7</f>
        <v>断熱性能等は「住宅全体」で評価</v>
      </c>
    </row>
    <row r="5" spans="1:12">
      <c r="D5" s="11"/>
      <c r="G5" s="85" t="str">
        <f>IF(結果!$F$7=結果!$L$6,"追加する評価対象範囲　：　","")</f>
        <v/>
      </c>
      <c r="H5" s="86"/>
    </row>
    <row r="6" spans="1:12" ht="14.25" thickBot="1">
      <c r="E6" s="12" t="s">
        <v>34</v>
      </c>
      <c r="F6" s="13" t="s">
        <v>35</v>
      </c>
      <c r="G6" s="12" t="s">
        <v>36</v>
      </c>
      <c r="H6" s="12" t="s">
        <v>40</v>
      </c>
      <c r="J6">
        <v>1</v>
      </c>
      <c r="K6" t="s">
        <v>42</v>
      </c>
      <c r="L6" t="s">
        <v>41</v>
      </c>
    </row>
    <row r="7" spans="1:12" ht="14.25" thickBot="1">
      <c r="E7" s="27" t="s">
        <v>145</v>
      </c>
      <c r="F7" s="27" t="s">
        <v>145</v>
      </c>
      <c r="G7" s="14"/>
      <c r="H7" s="19"/>
      <c r="J7">
        <v>2</v>
      </c>
      <c r="K7" t="s">
        <v>44</v>
      </c>
      <c r="L7" t="s">
        <v>45</v>
      </c>
    </row>
    <row r="8" spans="1:12" ht="24.75" customHeight="1">
      <c r="A8">
        <v>1</v>
      </c>
      <c r="B8">
        <v>1</v>
      </c>
      <c r="E8" s="15" t="str">
        <f>IF(E7=$J$11,$K$6,IF(ROUNDDOWN(E7,0)=$J$6,$L$6,$K$6))</f>
        <v>レベル1</v>
      </c>
      <c r="F8" s="15" t="str">
        <f>IF(F7=$J$11,$K$6,IF(ROUNDDOWN(F7,0)=$J$6,$L$6,$K$6))</f>
        <v>レベル1</v>
      </c>
      <c r="G8" s="82" t="s">
        <v>62</v>
      </c>
      <c r="H8" s="115" t="s">
        <v>149</v>
      </c>
      <c r="J8">
        <v>3</v>
      </c>
      <c r="K8" t="s">
        <v>46</v>
      </c>
      <c r="L8" t="s">
        <v>47</v>
      </c>
    </row>
    <row r="9" spans="1:12" ht="54" customHeight="1">
      <c r="A9">
        <v>2</v>
      </c>
      <c r="B9">
        <v>2</v>
      </c>
      <c r="E9" s="16" t="str">
        <f>IF(E7=$J$11,$K$7,IF(ROUNDDOWN(E7,0)=$J$7,$L$7,$K$7))</f>
        <v>レベル2</v>
      </c>
      <c r="F9" s="16" t="str">
        <f>IF(F7=$J$11,$K$7,IF(ROUNDDOWN(F7,0)=$J$7,$L$7,$K$7))</f>
        <v>レベル2</v>
      </c>
      <c r="G9" s="83" t="s">
        <v>88</v>
      </c>
      <c r="H9" s="116"/>
      <c r="J9">
        <v>4</v>
      </c>
      <c r="K9" t="s">
        <v>48</v>
      </c>
      <c r="L9" t="s">
        <v>49</v>
      </c>
    </row>
    <row r="10" spans="1:12" ht="24" customHeight="1">
      <c r="A10">
        <v>3</v>
      </c>
      <c r="B10">
        <v>3</v>
      </c>
      <c r="E10" s="16" t="str">
        <f>IF(E7=$J$11,$K$8,IF(ROUNDDOWN(E7,0)=$J$8,$L$8,$K$8))</f>
        <v>レベル3</v>
      </c>
      <c r="F10" s="16" t="str">
        <f>IF(F7=$J$11,$K$8,IF(ROUNDDOWN(F7,0)=$J$8,$L$8,$K$8))</f>
        <v>レベル3</v>
      </c>
      <c r="G10" s="83" t="s">
        <v>38</v>
      </c>
      <c r="H10" s="116"/>
      <c r="J10">
        <v>5</v>
      </c>
      <c r="K10" t="s">
        <v>50</v>
      </c>
      <c r="L10" t="s">
        <v>51</v>
      </c>
    </row>
    <row r="11" spans="1:12" ht="24" customHeight="1">
      <c r="A11">
        <v>4</v>
      </c>
      <c r="B11">
        <v>4</v>
      </c>
      <c r="E11" s="16" t="str">
        <f>IF(E7=$J$11,$K$9,IF(ROUNDDOWN(E7,0)=$J$9,$L$9,$K$9))</f>
        <v>レベル4</v>
      </c>
      <c r="F11" s="16" t="str">
        <f>IF(F7=$J$11,$K$9,IF(ROUNDDOWN(F7,0)=$J$9,$L$9,$K$9))</f>
        <v>レベル4</v>
      </c>
      <c r="G11" s="83" t="s">
        <v>176</v>
      </c>
      <c r="H11" s="117"/>
      <c r="J11" t="s">
        <v>43</v>
      </c>
    </row>
    <row r="12" spans="1:12" hidden="1">
      <c r="A12" t="s">
        <v>37</v>
      </c>
      <c r="B12" t="s">
        <v>37</v>
      </c>
      <c r="E12" s="17" t="str">
        <f>IF(E7=$J$11,$K$10,IF(ROUNDDOWN(E7,0)=$J$10,$L$10,$K$10))</f>
        <v>レベル5</v>
      </c>
      <c r="F12" s="17" t="str">
        <f>IF(F7=$J$11,$K$10,IF(ROUNDDOWN(F7,0)=$J$10,$L$10,$K$10))</f>
        <v>レベル5</v>
      </c>
      <c r="G12" s="21"/>
      <c r="H12" s="81"/>
    </row>
    <row r="13" spans="1:12">
      <c r="E13" s="23"/>
      <c r="F13" s="23"/>
      <c r="G13" s="87"/>
      <c r="H13" s="84"/>
    </row>
    <row r="14" spans="1:12">
      <c r="D14" s="11" t="s">
        <v>167</v>
      </c>
      <c r="G14" s="84"/>
      <c r="H14" s="84"/>
    </row>
    <row r="15" spans="1:12" ht="14.25" thickBot="1">
      <c r="E15" s="12" t="s">
        <v>34</v>
      </c>
      <c r="F15" s="13" t="s">
        <v>35</v>
      </c>
      <c r="G15" s="12" t="s">
        <v>36</v>
      </c>
      <c r="H15" s="12" t="s">
        <v>40</v>
      </c>
    </row>
    <row r="16" spans="1:12" ht="14.25" thickBot="1">
      <c r="E16" s="27" t="s">
        <v>145</v>
      </c>
      <c r="F16" s="27" t="s">
        <v>145</v>
      </c>
      <c r="G16" s="14"/>
      <c r="H16" s="19"/>
    </row>
    <row r="17" spans="1:8" ht="24" customHeight="1">
      <c r="A17">
        <v>1</v>
      </c>
      <c r="B17">
        <v>1</v>
      </c>
      <c r="E17" s="15" t="str">
        <f>IF(E16=$J$11,$K$6,IF(ROUNDDOWN(E16,0)=$J$6,$L$6,$K$6))</f>
        <v>レベル1</v>
      </c>
      <c r="F17" s="15" t="str">
        <f>IF(F16=$J$11,$K$6,IF(ROUNDDOWN(F16,0)=$J$6,$L$6,$K$6))</f>
        <v>レベル1</v>
      </c>
      <c r="G17" s="82" t="s">
        <v>89</v>
      </c>
      <c r="H17" s="115" t="s">
        <v>164</v>
      </c>
    </row>
    <row r="18" spans="1:8" ht="35.25" customHeight="1">
      <c r="A18">
        <v>2</v>
      </c>
      <c r="B18">
        <v>2</v>
      </c>
      <c r="E18" s="16" t="str">
        <f>IF(E16=$J$11,$K$7,IF(ROUNDDOWN(E16,0)=$J$7,$L$7,$K$7))</f>
        <v>レベル2</v>
      </c>
      <c r="F18" s="16" t="str">
        <f>IF(F16=$J$11,$K$7,IF(ROUNDDOWN(F16,0)=$J$7,$L$7,$K$7))</f>
        <v>レベル2</v>
      </c>
      <c r="G18" s="83" t="s">
        <v>161</v>
      </c>
      <c r="H18" s="116"/>
    </row>
    <row r="19" spans="1:8" ht="24" customHeight="1">
      <c r="A19">
        <v>3</v>
      </c>
      <c r="B19">
        <v>3</v>
      </c>
      <c r="E19" s="16" t="str">
        <f>IF(E16=$J$11,$K$8,IF(ROUNDDOWN(E16,0)=$J$8,$L$8,$K$8))</f>
        <v>レベル3</v>
      </c>
      <c r="F19" s="16" t="str">
        <f>IF(F16=$J$11,$K$8,IF(ROUNDDOWN(F16,0)=$J$8,$L$8,$K$8))</f>
        <v>レベル3</v>
      </c>
      <c r="G19" s="83" t="s">
        <v>52</v>
      </c>
      <c r="H19" s="116"/>
    </row>
    <row r="20" spans="1:8" ht="24" customHeight="1">
      <c r="A20">
        <v>4</v>
      </c>
      <c r="B20">
        <v>4</v>
      </c>
      <c r="E20" s="16" t="str">
        <f>IF(E16=$J$11,$K$9,IF(ROUNDDOWN(E16,0)=$J$9,$L$9,$K$9))</f>
        <v>レベル4</v>
      </c>
      <c r="F20" s="16" t="str">
        <f>IF(F16=$J$11,$K$9,IF(ROUNDDOWN(F16,0)=$J$9,$L$9,$K$9))</f>
        <v>レベル4</v>
      </c>
      <c r="G20" s="83" t="s">
        <v>90</v>
      </c>
      <c r="H20" s="117"/>
    </row>
    <row r="21" spans="1:8" hidden="1">
      <c r="A21" t="s">
        <v>37</v>
      </c>
      <c r="B21" t="s">
        <v>37</v>
      </c>
      <c r="E21" s="17" t="str">
        <f>IF(E16=$J$11,$K$10,IF(ROUNDDOWN(E16,0)=$J$10,$L$10,$K$10))</f>
        <v>レベル5</v>
      </c>
      <c r="F21" s="17" t="str">
        <f>IF(F16=$J$11,$K$10,IF(ROUNDDOWN(F16,0)=$J$10,$L$10,$K$10))</f>
        <v>レベル5</v>
      </c>
      <c r="G21" s="21"/>
      <c r="H21" s="81"/>
    </row>
    <row r="22" spans="1:8" ht="18" customHeight="1">
      <c r="E22" s="23"/>
      <c r="F22" s="23"/>
      <c r="G22" s="87"/>
      <c r="H22" s="88" t="s">
        <v>163</v>
      </c>
    </row>
    <row r="23" spans="1:8">
      <c r="D23" s="11" t="s">
        <v>168</v>
      </c>
      <c r="G23" s="84"/>
      <c r="H23" s="84"/>
    </row>
    <row r="24" spans="1:8" ht="14.25" thickBot="1">
      <c r="E24" s="12" t="s">
        <v>34</v>
      </c>
      <c r="F24" s="13" t="s">
        <v>35</v>
      </c>
      <c r="G24" s="12" t="s">
        <v>36</v>
      </c>
      <c r="H24" s="12" t="s">
        <v>40</v>
      </c>
    </row>
    <row r="25" spans="1:8" ht="14.25" thickBot="1">
      <c r="E25" s="27" t="s">
        <v>145</v>
      </c>
      <c r="F25" s="27" t="s">
        <v>145</v>
      </c>
      <c r="G25" s="14"/>
      <c r="H25" s="19"/>
    </row>
    <row r="26" spans="1:8" ht="24" customHeight="1">
      <c r="A26">
        <v>1</v>
      </c>
      <c r="B26">
        <v>1</v>
      </c>
      <c r="E26" s="15" t="str">
        <f>IF(E25=$J$11,$K$6,IF(ROUNDDOWN(E25,0)=$J$6,$L$6,$K$6))</f>
        <v>レベル1</v>
      </c>
      <c r="F26" s="15" t="str">
        <f>IF(F25=$J$11,$K$6,IF(ROUNDDOWN(F25,0)=$J$6,$L$6,$K$6))</f>
        <v>レベル1</v>
      </c>
      <c r="G26" s="82" t="s">
        <v>91</v>
      </c>
      <c r="H26" s="115" t="s">
        <v>165</v>
      </c>
    </row>
    <row r="27" spans="1:8" ht="36" customHeight="1">
      <c r="A27">
        <v>2</v>
      </c>
      <c r="B27">
        <v>2</v>
      </c>
      <c r="E27" s="16" t="str">
        <f>IF(E25=$J$11,$K$7,IF(ROUNDDOWN(E25,0)=$J$7,$L$7,$K$7))</f>
        <v>レベル2</v>
      </c>
      <c r="F27" s="16" t="str">
        <f>IF(F25=$J$11,$K$7,IF(ROUNDDOWN(F25,0)=$J$7,$L$7,$K$7))</f>
        <v>レベル2</v>
      </c>
      <c r="G27" s="83" t="s">
        <v>162</v>
      </c>
      <c r="H27" s="116"/>
    </row>
    <row r="28" spans="1:8" ht="24" customHeight="1">
      <c r="A28">
        <v>3</v>
      </c>
      <c r="B28">
        <v>3</v>
      </c>
      <c r="E28" s="16" t="str">
        <f>IF(E25=$J$11,$K$8,IF(ROUNDDOWN(E25,0)=$J$8,$L$8,$K$8))</f>
        <v>レベル3</v>
      </c>
      <c r="F28" s="16" t="str">
        <f>IF(F25=$J$11,$K$8,IF(ROUNDDOWN(F25,0)=$J$8,$L$8,$K$8))</f>
        <v>レベル3</v>
      </c>
      <c r="G28" s="83" t="s">
        <v>92</v>
      </c>
      <c r="H28" s="116"/>
    </row>
    <row r="29" spans="1:8" ht="24" customHeight="1">
      <c r="A29">
        <v>4</v>
      </c>
      <c r="B29">
        <v>4</v>
      </c>
      <c r="E29" s="16" t="str">
        <f>IF(E25=$J$11,$K$9,IF(ROUNDDOWN(E25,0)=$J$9,$L$9,$K$9))</f>
        <v>レベル4</v>
      </c>
      <c r="F29" s="16" t="str">
        <f>IF(F25=$J$11,$K$9,IF(ROUNDDOWN(F25,0)=$J$9,$L$9,$K$9))</f>
        <v>レベル4</v>
      </c>
      <c r="G29" s="83" t="s">
        <v>93</v>
      </c>
      <c r="H29" s="117"/>
    </row>
    <row r="30" spans="1:8" hidden="1">
      <c r="A30" t="s">
        <v>37</v>
      </c>
      <c r="B30" t="s">
        <v>37</v>
      </c>
      <c r="E30" s="17" t="str">
        <f>IF(E25=$J$11,$K$10,IF(ROUNDDOWN(E25,0)=$J$10,$L$10,$K$10))</f>
        <v>レベル5</v>
      </c>
      <c r="F30" s="17" t="str">
        <f>IF(F25=$J$11,$K$10,IF(ROUNDDOWN(F25,0)=$J$10,$L$10,$K$10))</f>
        <v>レベル5</v>
      </c>
      <c r="G30" s="21"/>
      <c r="H30" s="81"/>
    </row>
    <row r="31" spans="1:8" ht="18" customHeight="1">
      <c r="E31" s="23"/>
      <c r="F31" s="23"/>
      <c r="G31" s="87"/>
      <c r="H31" s="88" t="s">
        <v>163</v>
      </c>
    </row>
    <row r="32" spans="1:8">
      <c r="D32" s="11" t="s">
        <v>109</v>
      </c>
      <c r="G32" s="84"/>
      <c r="H32" s="85" t="str">
        <f>"評価対象範囲は「"&amp;VLOOKUP(結果!$F$7,結果!$L$5:$M$6,2,FALSE)&amp;"」です。"</f>
        <v>評価対象範囲は「住宅全体」です。</v>
      </c>
    </row>
    <row r="33" spans="1:8">
      <c r="D33" s="11"/>
      <c r="G33" s="85" t="str">
        <f>IF(結果!$F$7=結果!$L$6,"追加する評価対象範囲　：　","")</f>
        <v/>
      </c>
      <c r="H33" s="86"/>
    </row>
    <row r="34" spans="1:8" ht="14.25" thickBot="1">
      <c r="E34" s="12" t="s">
        <v>34</v>
      </c>
      <c r="F34" s="13" t="s">
        <v>35</v>
      </c>
      <c r="G34" s="12" t="s">
        <v>36</v>
      </c>
      <c r="H34" s="12" t="s">
        <v>40</v>
      </c>
    </row>
    <row r="35" spans="1:8" ht="14.25" thickBot="1">
      <c r="E35" s="27" t="s">
        <v>145</v>
      </c>
      <c r="F35" s="27" t="s">
        <v>145</v>
      </c>
      <c r="G35" s="14"/>
      <c r="H35" s="19"/>
    </row>
    <row r="36" spans="1:8" ht="30" customHeight="1">
      <c r="A36">
        <v>1</v>
      </c>
      <c r="B36">
        <v>1</v>
      </c>
      <c r="E36" s="15" t="str">
        <f>IF(E35=$J$11,$K$6,IF(ROUNDDOWN(E35,0)=$J$6,$L$6,$K$6))</f>
        <v>レベル1</v>
      </c>
      <c r="F36" s="15" t="str">
        <f>IF(F35=$J$11,$K$6,IF(ROUNDDOWN(F35,0)=$J$6,$L$6,$K$6))</f>
        <v>レベル1</v>
      </c>
      <c r="G36" s="82" t="s">
        <v>94</v>
      </c>
      <c r="H36" s="115" t="s">
        <v>150</v>
      </c>
    </row>
    <row r="37" spans="1:8" ht="40.5" customHeight="1">
      <c r="A37">
        <v>2</v>
      </c>
      <c r="B37">
        <v>2</v>
      </c>
      <c r="E37" s="16" t="str">
        <f>IF(E35=$J$11,$K$7,IF(ROUNDDOWN(E35,0)=$J$7,$L$7,$K$7))</f>
        <v>レベル2</v>
      </c>
      <c r="F37" s="16" t="str">
        <f>IF(F35=$J$11,$K$7,IF(ROUNDDOWN(F35,0)=$J$7,$L$7,$K$7))</f>
        <v>レベル2</v>
      </c>
      <c r="G37" s="83" t="s">
        <v>95</v>
      </c>
      <c r="H37" s="116"/>
    </row>
    <row r="38" spans="1:8" ht="40.5" customHeight="1">
      <c r="A38">
        <v>3</v>
      </c>
      <c r="B38">
        <v>3</v>
      </c>
      <c r="E38" s="16" t="str">
        <f>IF(E35=$J$11,$K$8,IF(ROUNDDOWN(E35,0)=$J$8,$L$8,$K$8))</f>
        <v>レベル3</v>
      </c>
      <c r="F38" s="16" t="str">
        <f>IF(F35=$J$11,$K$8,IF(ROUNDDOWN(F35,0)=$J$8,$L$8,$K$8))</f>
        <v>レベル3</v>
      </c>
      <c r="G38" s="83" t="s">
        <v>96</v>
      </c>
      <c r="H38" s="116"/>
    </row>
    <row r="39" spans="1:8" ht="40.5" customHeight="1">
      <c r="A39">
        <v>4</v>
      </c>
      <c r="B39">
        <v>4</v>
      </c>
      <c r="E39" s="16" t="str">
        <f>IF(E35=$J$11,$K$9,IF(ROUNDDOWN(E35,0)=$J$9,$L$9,$K$9))</f>
        <v>レベル4</v>
      </c>
      <c r="F39" s="16" t="str">
        <f>IF(F35=$J$11,$K$9,IF(ROUNDDOWN(F35,0)=$J$9,$L$9,$K$9))</f>
        <v>レベル4</v>
      </c>
      <c r="G39" s="83" t="s">
        <v>97</v>
      </c>
      <c r="H39" s="117"/>
    </row>
    <row r="40" spans="1:8" hidden="1">
      <c r="A40" t="s">
        <v>37</v>
      </c>
      <c r="B40" t="s">
        <v>37</v>
      </c>
      <c r="E40" s="17" t="str">
        <f>IF(E35=$J$11,$K$10,IF(ROUNDDOWN(E35,0)=$J$10,$L$10,$K$10))</f>
        <v>レベル5</v>
      </c>
      <c r="F40" s="17" t="str">
        <f>IF(F35=$J$11,$K$10,IF(ROUNDDOWN(F35,0)=$J$10,$L$10,$K$10))</f>
        <v>レベル5</v>
      </c>
      <c r="G40" s="21"/>
      <c r="H40" s="81"/>
    </row>
    <row r="41" spans="1:8">
      <c r="E41" s="23"/>
      <c r="F41" s="23"/>
      <c r="G41" s="87"/>
      <c r="H41" s="84"/>
    </row>
    <row r="42" spans="1:8">
      <c r="D42" s="11" t="s">
        <v>169</v>
      </c>
      <c r="G42" s="84"/>
      <c r="H42" s="84"/>
    </row>
    <row r="43" spans="1:8" ht="14.25" thickBot="1">
      <c r="E43" s="12" t="s">
        <v>34</v>
      </c>
      <c r="F43" s="13" t="s">
        <v>35</v>
      </c>
      <c r="G43" s="12" t="s">
        <v>36</v>
      </c>
      <c r="H43" s="12" t="s">
        <v>40</v>
      </c>
    </row>
    <row r="44" spans="1:8" ht="14.25" thickBot="1">
      <c r="E44" s="27" t="s">
        <v>145</v>
      </c>
      <c r="F44" s="27" t="s">
        <v>145</v>
      </c>
      <c r="G44" s="14"/>
      <c r="H44" s="19"/>
    </row>
    <row r="45" spans="1:8" ht="24" customHeight="1">
      <c r="A45">
        <v>1</v>
      </c>
      <c r="B45">
        <v>1</v>
      </c>
      <c r="E45" s="15" t="str">
        <f>IF(E44=$J$11,$K$6,IF(ROUNDDOWN(E44,0)=$J$6,$L$6,$K$6))</f>
        <v>レベル1</v>
      </c>
      <c r="F45" s="15" t="str">
        <f>IF(F44=$J$11,$K$6,IF(ROUNDDOWN(F44,0)=$J$6,$L$6,$K$6))</f>
        <v>レベル1</v>
      </c>
      <c r="G45" s="82" t="s">
        <v>62</v>
      </c>
      <c r="H45" s="115" t="s">
        <v>179</v>
      </c>
    </row>
    <row r="46" spans="1:8" ht="36" customHeight="1">
      <c r="A46">
        <v>2</v>
      </c>
      <c r="B46">
        <v>2</v>
      </c>
      <c r="E46" s="16" t="str">
        <f>IF(E44=$J$11,$K$7,IF(ROUNDDOWN(E44,0)=$J$7,$L$7,$K$7))</f>
        <v>レベル2</v>
      </c>
      <c r="F46" s="16" t="str">
        <f>IF(F44=$J$11,$K$7,IF(ROUNDDOWN(F44,0)=$J$7,$L$7,$K$7))</f>
        <v>レベル2</v>
      </c>
      <c r="G46" s="83" t="s">
        <v>170</v>
      </c>
      <c r="H46" s="116"/>
    </row>
    <row r="47" spans="1:8" ht="24" customHeight="1">
      <c r="A47">
        <v>3</v>
      </c>
      <c r="B47">
        <v>3</v>
      </c>
      <c r="E47" s="16" t="str">
        <f>IF(E44=$J$11,$K$8,IF(ROUNDDOWN(E44,0)=$J$8,$L$8,$K$8))</f>
        <v>レベル3</v>
      </c>
      <c r="F47" s="16" t="str">
        <f>IF(F44=$J$11,$K$8,IF(ROUNDDOWN(F44,0)=$J$8,$L$8,$K$8))</f>
        <v>レベル3</v>
      </c>
      <c r="G47" s="83" t="s">
        <v>98</v>
      </c>
      <c r="H47" s="116"/>
    </row>
    <row r="48" spans="1:8" ht="36" customHeight="1">
      <c r="A48">
        <v>4</v>
      </c>
      <c r="B48">
        <v>4</v>
      </c>
      <c r="E48" s="16" t="str">
        <f>IF(E44=$J$11,$K$9,IF(ROUNDDOWN(E44,0)=$J$9,$L$9,$K$9))</f>
        <v>レベル4</v>
      </c>
      <c r="F48" s="16" t="str">
        <f>IF(F44=$J$11,$K$9,IF(ROUNDDOWN(F44,0)=$J$9,$L$9,$K$9))</f>
        <v>レベル4</v>
      </c>
      <c r="G48" s="83" t="s">
        <v>99</v>
      </c>
      <c r="H48" s="117"/>
    </row>
    <row r="49" spans="1:8" hidden="1">
      <c r="A49" t="s">
        <v>37</v>
      </c>
      <c r="B49" t="s">
        <v>37</v>
      </c>
      <c r="E49" s="17" t="str">
        <f>IF(E44=$J$11,$K$10,IF(ROUNDDOWN(E44,0)=$J$10,$L$10,$K$10))</f>
        <v>レベル5</v>
      </c>
      <c r="F49" s="17" t="str">
        <f>IF(F44=$J$11,$K$10,IF(ROUNDDOWN(F44,0)=$J$10,$L$10,$K$10))</f>
        <v>レベル5</v>
      </c>
      <c r="G49" s="21"/>
      <c r="H49" s="81"/>
    </row>
    <row r="50" spans="1:8">
      <c r="E50" s="23"/>
      <c r="F50" s="23"/>
      <c r="G50" s="87"/>
      <c r="H50" s="84"/>
    </row>
    <row r="51" spans="1:8">
      <c r="D51" s="11" t="s">
        <v>100</v>
      </c>
      <c r="G51" s="84"/>
      <c r="H51" s="84"/>
    </row>
    <row r="52" spans="1:8" ht="14.25" thickBot="1">
      <c r="E52" s="12" t="s">
        <v>34</v>
      </c>
      <c r="F52" s="13" t="s">
        <v>35</v>
      </c>
      <c r="G52" s="12" t="s">
        <v>36</v>
      </c>
      <c r="H52" s="12" t="s">
        <v>40</v>
      </c>
    </row>
    <row r="53" spans="1:8" ht="14.25" thickBot="1">
      <c r="E53" s="27" t="s">
        <v>145</v>
      </c>
      <c r="F53" s="27" t="s">
        <v>145</v>
      </c>
      <c r="G53" s="14"/>
      <c r="H53" s="19"/>
    </row>
    <row r="54" spans="1:8" ht="23.25" customHeight="1">
      <c r="A54">
        <v>1</v>
      </c>
      <c r="B54">
        <v>1</v>
      </c>
      <c r="E54" s="15" t="str">
        <f>IF(E53=$J$11,$K$6,IF(ROUNDDOWN(E53,0)=$J$6,$L$6,$K$6))</f>
        <v>レベル1</v>
      </c>
      <c r="F54" s="15" t="str">
        <f>IF(F53=$J$11,$K$6,IF(ROUNDDOWN(F53,0)=$J$6,$L$6,$K$6))</f>
        <v>レベル1</v>
      </c>
      <c r="G54" s="82" t="s">
        <v>62</v>
      </c>
      <c r="H54" s="115" t="s">
        <v>151</v>
      </c>
    </row>
    <row r="55" spans="1:8" ht="87" customHeight="1">
      <c r="A55">
        <v>2</v>
      </c>
      <c r="B55">
        <v>2</v>
      </c>
      <c r="E55" s="16" t="str">
        <f>IF(E53=$J$11,$K$7,IF(ROUNDDOWN(E53,0)=$J$7,$L$7,$K$7))</f>
        <v>レベル2</v>
      </c>
      <c r="F55" s="16" t="str">
        <f>IF(F53=$J$11,$K$7,IF(ROUNDDOWN(F53,0)=$J$7,$L$7,$K$7))</f>
        <v>レベル2</v>
      </c>
      <c r="G55" s="83" t="s">
        <v>101</v>
      </c>
      <c r="H55" s="116"/>
    </row>
    <row r="56" spans="1:8" ht="77.25" customHeight="1">
      <c r="A56">
        <v>3</v>
      </c>
      <c r="B56">
        <v>3</v>
      </c>
      <c r="E56" s="16" t="str">
        <f>IF(E53=$J$11,$K$8,IF(ROUNDDOWN(E53,0)=$J$8,$L$8,$K$8))</f>
        <v>レベル3</v>
      </c>
      <c r="F56" s="16" t="str">
        <f>IF(F53=$J$11,$K$8,IF(ROUNDDOWN(F53,0)=$J$8,$L$8,$K$8))</f>
        <v>レベル3</v>
      </c>
      <c r="G56" s="83" t="s">
        <v>102</v>
      </c>
      <c r="H56" s="116"/>
    </row>
    <row r="57" spans="1:8" ht="87" customHeight="1">
      <c r="A57">
        <v>4</v>
      </c>
      <c r="B57">
        <v>4</v>
      </c>
      <c r="E57" s="16" t="str">
        <f>IF(E53=$J$11,$K$9,IF(ROUNDDOWN(E53,0)=$J$9,$L$9,$K$9))</f>
        <v>レベル4</v>
      </c>
      <c r="F57" s="16" t="str">
        <f>IF(F53=$J$11,$K$9,IF(ROUNDDOWN(F53,0)=$J$9,$L$9,$K$9))</f>
        <v>レベル4</v>
      </c>
      <c r="G57" s="83" t="s">
        <v>103</v>
      </c>
      <c r="H57" s="117"/>
    </row>
    <row r="58" spans="1:8" hidden="1">
      <c r="A58" t="s">
        <v>37</v>
      </c>
      <c r="B58" t="s">
        <v>37</v>
      </c>
      <c r="E58" s="17" t="str">
        <f>IF(E53=$J$11,$K$10,IF(ROUNDDOWN(E53,0)=$J$10,$L$10,$K$10))</f>
        <v>レベル5</v>
      </c>
      <c r="F58" s="17" t="str">
        <f>IF(F53=$J$11,$K$10,IF(ROUNDDOWN(F53,0)=$J$10,$L$10,$K$10))</f>
        <v>レベル5</v>
      </c>
      <c r="G58" s="21"/>
      <c r="H58" s="81"/>
    </row>
    <row r="59" spans="1:8">
      <c r="E59" s="23"/>
      <c r="F59" s="23"/>
      <c r="G59" s="87"/>
      <c r="H59" s="84"/>
    </row>
    <row r="60" spans="1:8">
      <c r="D60" s="11" t="s">
        <v>104</v>
      </c>
      <c r="G60" s="84"/>
      <c r="H60" s="84"/>
    </row>
    <row r="61" spans="1:8" ht="14.25" thickBot="1">
      <c r="E61" s="12" t="s">
        <v>34</v>
      </c>
      <c r="F61" s="13" t="s">
        <v>35</v>
      </c>
      <c r="G61" s="12" t="s">
        <v>36</v>
      </c>
      <c r="H61" s="12" t="s">
        <v>40</v>
      </c>
    </row>
    <row r="62" spans="1:8" ht="14.25" thickBot="1">
      <c r="E62" s="27" t="s">
        <v>145</v>
      </c>
      <c r="F62" s="27" t="s">
        <v>145</v>
      </c>
      <c r="G62" s="14"/>
      <c r="H62" s="19"/>
    </row>
    <row r="63" spans="1:8" ht="24" customHeight="1">
      <c r="A63">
        <v>1</v>
      </c>
      <c r="B63">
        <v>1</v>
      </c>
      <c r="E63" s="15" t="str">
        <f>IF(E62=$J$11,$K$6,IF(ROUNDDOWN(E62,0)=$J$6,$L$6,$K$6))</f>
        <v>レベル1</v>
      </c>
      <c r="F63" s="15" t="str">
        <f>IF(F62=$J$11,$K$6,IF(ROUNDDOWN(F62,0)=$J$6,$L$6,$K$6))</f>
        <v>レベル1</v>
      </c>
      <c r="G63" s="82" t="s">
        <v>62</v>
      </c>
      <c r="H63" s="115" t="s">
        <v>152</v>
      </c>
    </row>
    <row r="64" spans="1:8" ht="24" customHeight="1">
      <c r="A64">
        <v>2</v>
      </c>
      <c r="B64">
        <v>2</v>
      </c>
      <c r="E64" s="16" t="str">
        <f>IF(E62=$J$11,$K$7,IF(ROUNDDOWN(E62,0)=$J$7,$L$7,$K$7))</f>
        <v>レベル2</v>
      </c>
      <c r="F64" s="16" t="str">
        <f>IF(F62=$J$11,$K$7,IF(ROUNDDOWN(F62,0)=$J$7,$L$7,$K$7))</f>
        <v>レベル2</v>
      </c>
      <c r="G64" s="83" t="s">
        <v>105</v>
      </c>
      <c r="H64" s="116"/>
    </row>
    <row r="65" spans="1:8" ht="60" customHeight="1">
      <c r="A65">
        <v>3</v>
      </c>
      <c r="B65">
        <v>3</v>
      </c>
      <c r="E65" s="16" t="str">
        <f>IF(E62=$J$11,$K$8,IF(ROUNDDOWN(E62,0)=$J$8,$L$8,$K$8))</f>
        <v>レベル3</v>
      </c>
      <c r="F65" s="16" t="str">
        <f>IF(F62=$J$11,$K$8,IF(ROUNDDOWN(F62,0)=$J$8,$L$8,$K$8))</f>
        <v>レベル3</v>
      </c>
      <c r="G65" s="83" t="s">
        <v>106</v>
      </c>
      <c r="H65" s="116"/>
    </row>
    <row r="66" spans="1:8" ht="60" customHeight="1">
      <c r="A66">
        <v>4</v>
      </c>
      <c r="B66">
        <v>4</v>
      </c>
      <c r="E66" s="16" t="str">
        <f>IF(E62=$J$11,$K$9,IF(ROUNDDOWN(E62,0)=$J$9,$L$9,$K$9))</f>
        <v>レベル4</v>
      </c>
      <c r="F66" s="16" t="str">
        <f>IF(F62=$J$11,$K$9,IF(ROUNDDOWN(F62,0)=$J$9,$L$9,$K$9))</f>
        <v>レベル4</v>
      </c>
      <c r="G66" s="83" t="s">
        <v>107</v>
      </c>
      <c r="H66" s="117"/>
    </row>
    <row r="67" spans="1:8" hidden="1">
      <c r="A67" t="s">
        <v>37</v>
      </c>
      <c r="B67" t="s">
        <v>37</v>
      </c>
      <c r="E67" s="17" t="str">
        <f>IF(E62=$J$11,$K$10,IF(ROUNDDOWN(E62,0)=$J$10,$L$10,$K$10))</f>
        <v>レベル5</v>
      </c>
      <c r="F67" s="17" t="str">
        <f>IF(F62=$J$11,$K$10,IF(ROUNDDOWN(F62,0)=$J$10,$L$10,$K$10))</f>
        <v>レベル5</v>
      </c>
      <c r="G67" s="21"/>
      <c r="H67" s="20"/>
    </row>
    <row r="68" spans="1:8">
      <c r="E68" s="23"/>
      <c r="F68" s="23"/>
      <c r="G68" s="23"/>
    </row>
  </sheetData>
  <sheetProtection password="B4E4" sheet="1" objects="1" scenarios="1"/>
  <dataConsolidate/>
  <mergeCells count="7">
    <mergeCell ref="H63:H66"/>
    <mergeCell ref="H8:H11"/>
    <mergeCell ref="H17:H20"/>
    <mergeCell ref="H26:H29"/>
    <mergeCell ref="H36:H39"/>
    <mergeCell ref="H45:H48"/>
    <mergeCell ref="H54:H57"/>
  </mergeCells>
  <phoneticPr fontId="10"/>
  <conditionalFormatting sqref="E7:F7">
    <cfRule type="expression" dxfId="21" priority="33" stopIfTrue="1">
      <formula>AND(OR(E7&lt;1,E7&gt;5),E7&lt;&gt;I13)</formula>
    </cfRule>
  </conditionalFormatting>
  <conditionalFormatting sqref="H5">
    <cfRule type="expression" dxfId="20" priority="2">
      <formula>$L$4&lt;&gt;$K$4</formula>
    </cfRule>
    <cfRule type="expression" dxfId="19" priority="10">
      <formula>$L$4=$K$4</formula>
    </cfRule>
  </conditionalFormatting>
  <conditionalFormatting sqref="H33">
    <cfRule type="expression" dxfId="18" priority="1">
      <formula>$L$4&lt;&gt;$K$4</formula>
    </cfRule>
    <cfRule type="expression" dxfId="17" priority="9">
      <formula>$L$4=$K$4</formula>
    </cfRule>
  </conditionalFormatting>
  <conditionalFormatting sqref="E16:F16">
    <cfRule type="expression" dxfId="16" priority="8" stopIfTrue="1">
      <formula>AND(OR(E16&lt;1,E16&gt;5),E16&lt;&gt;I22)</formula>
    </cfRule>
  </conditionalFormatting>
  <conditionalFormatting sqref="E25:F25">
    <cfRule type="expression" dxfId="15" priority="7" stopIfTrue="1">
      <formula>AND(OR(E25&lt;1,E25&gt;5),E25&lt;&gt;I31)</formula>
    </cfRule>
  </conditionalFormatting>
  <conditionalFormatting sqref="E35:F35">
    <cfRule type="expression" dxfId="14" priority="6" stopIfTrue="1">
      <formula>AND(OR(E35&lt;1,E35&gt;5),E35&lt;&gt;I41)</formula>
    </cfRule>
  </conditionalFormatting>
  <conditionalFormatting sqref="E44:F44">
    <cfRule type="expression" dxfId="13" priority="5" stopIfTrue="1">
      <formula>AND(OR(E44&lt;1,E44&gt;5),E44&lt;&gt;I50)</formula>
    </cfRule>
  </conditionalFormatting>
  <conditionalFormatting sqref="E53:F53">
    <cfRule type="expression" dxfId="12" priority="4" stopIfTrue="1">
      <formula>AND(OR(E53&lt;1,E53&gt;5),E53&lt;&gt;I59)</formula>
    </cfRule>
  </conditionalFormatting>
  <conditionalFormatting sqref="E62:F62">
    <cfRule type="expression" dxfId="11" priority="3" stopIfTrue="1">
      <formula>AND(OR(E62&lt;1,E62&gt;5),E62&lt;&gt;I68)</formula>
    </cfRule>
  </conditionalFormatting>
  <dataValidations count="1">
    <dataValidation type="list" allowBlank="1" showInputMessage="1" sqref="E7:F7 E53:F53 E16:F16 E25:F25 E35:F35 E44:F44 E62:F62">
      <formula1>A8:A12</formula1>
    </dataValidation>
  </dataValidations>
  <pageMargins left="0.70866141732283472" right="0.70866141732283472" top="0.74803149606299213" bottom="0.74803149606299213" header="0.31496062992125984" footer="0.31496062992125984"/>
  <pageSetup paperSize="9" scale="96" fitToHeight="0" orientation="portrait" r:id="rId1"/>
  <headerFooter>
    <oddHeader>&amp;L&amp;F&amp;R&amp;A</oddHeader>
    <oddFooter>&amp;C&amp;P/&amp;N</oddFooter>
  </headerFooter>
  <rowBreaks count="1" manualBreakCount="1">
    <brk id="41" min="2" max="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67"/>
  <sheetViews>
    <sheetView showGridLines="0" topLeftCell="C1" zoomScale="130" zoomScaleNormal="130" workbookViewId="0">
      <selection activeCell="D2" sqref="D2"/>
    </sheetView>
  </sheetViews>
  <sheetFormatPr defaultColWidth="0" defaultRowHeight="13.5"/>
  <cols>
    <col min="1" max="2" width="2.5" hidden="1" customWidth="1"/>
    <col min="3" max="3" width="1.75" customWidth="1"/>
    <col min="4" max="4" width="3.875" customWidth="1"/>
    <col min="5" max="6" width="9" customWidth="1"/>
    <col min="7" max="7" width="40.75" customWidth="1"/>
    <col min="8" max="8" width="27.875" customWidth="1"/>
    <col min="9" max="9" width="3.625" customWidth="1"/>
    <col min="10" max="16383" width="9" hidden="1"/>
    <col min="16384" max="16384" width="4.375" hidden="1"/>
  </cols>
  <sheetData>
    <row r="1" spans="1:12">
      <c r="G1" s="18" t="s">
        <v>39</v>
      </c>
      <c r="H1" s="29" t="str">
        <f>IF(結果!C6="", "結果シートに名称が記入されていません", 結果!C6)</f>
        <v>結果シートに名称が記入されていません</v>
      </c>
    </row>
    <row r="2" spans="1:12" ht="14.25">
      <c r="D2" s="22" t="s">
        <v>130</v>
      </c>
    </row>
    <row r="3" spans="1:12" ht="7.5" customHeight="1"/>
    <row r="4" spans="1:12">
      <c r="D4" s="11" t="s">
        <v>108</v>
      </c>
      <c r="H4" s="26" t="str">
        <f>健康!H4</f>
        <v>評価対象範囲は「住宅全体」です。</v>
      </c>
      <c r="K4" t="str">
        <f>健康!K4</f>
        <v>断熱性能等は「主要な生活空間」で評価</v>
      </c>
      <c r="L4" t="str">
        <f>健康!L4</f>
        <v>断熱性能等は「住宅全体」で評価</v>
      </c>
    </row>
    <row r="5" spans="1:12">
      <c r="D5" s="11"/>
      <c r="G5" s="26" t="str">
        <f>健康!G5</f>
        <v/>
      </c>
      <c r="H5" s="30" t="str">
        <f>IF(健康!H5="", "1.(1)と同じ範囲です", 健康!H5)</f>
        <v>1.(1)と同じ範囲です</v>
      </c>
    </row>
    <row r="6" spans="1:12" ht="14.25" thickBot="1">
      <c r="E6" s="12" t="s">
        <v>34</v>
      </c>
      <c r="F6" s="13" t="s">
        <v>35</v>
      </c>
      <c r="G6" s="12" t="s">
        <v>36</v>
      </c>
      <c r="H6" s="12" t="s">
        <v>40</v>
      </c>
      <c r="J6">
        <v>1</v>
      </c>
      <c r="K6" t="s">
        <v>42</v>
      </c>
      <c r="L6" t="s">
        <v>41</v>
      </c>
    </row>
    <row r="7" spans="1:12" ht="14.25" thickBot="1">
      <c r="E7" s="28" t="str">
        <f>健康!E7</f>
        <v>-</v>
      </c>
      <c r="F7" s="28" t="str">
        <f>健康!F7</f>
        <v>-</v>
      </c>
      <c r="G7" s="14"/>
      <c r="H7" s="19"/>
      <c r="J7">
        <v>2</v>
      </c>
      <c r="K7" t="s">
        <v>44</v>
      </c>
      <c r="L7" t="s">
        <v>45</v>
      </c>
    </row>
    <row r="8" spans="1:12" ht="24" customHeight="1">
      <c r="A8">
        <v>1</v>
      </c>
      <c r="B8">
        <v>1</v>
      </c>
      <c r="E8" s="15" t="str">
        <f>IF(E7=$J$11,$K$6,IF(ROUNDDOWN(E7,0)=$J$6,$L$6,$K$6))</f>
        <v>レベル1</v>
      </c>
      <c r="F8" s="15" t="str">
        <f>IF(F7=$J$11,$K$6,IF(ROUNDDOWN(F7,0)=$J$6,$L$6,$K$6))</f>
        <v>レベル1</v>
      </c>
      <c r="G8" s="82" t="s">
        <v>62</v>
      </c>
      <c r="H8" s="115" t="s">
        <v>174</v>
      </c>
      <c r="J8">
        <v>3</v>
      </c>
      <c r="K8" t="s">
        <v>46</v>
      </c>
      <c r="L8" t="s">
        <v>47</v>
      </c>
    </row>
    <row r="9" spans="1:12" ht="46.5" customHeight="1">
      <c r="A9">
        <v>2</v>
      </c>
      <c r="B9">
        <v>2</v>
      </c>
      <c r="E9" s="16" t="str">
        <f>IF(E7=$J$11,$K$7,IF(ROUNDDOWN(E7,0)=$J$7,$L$7,$K$7))</f>
        <v>レベル2</v>
      </c>
      <c r="F9" s="16" t="str">
        <f>IF(F7=$J$11,$K$7,IF(ROUNDDOWN(F7,0)=$J$7,$L$7,$K$7))</f>
        <v>レベル2</v>
      </c>
      <c r="G9" s="83" t="s">
        <v>88</v>
      </c>
      <c r="H9" s="116"/>
      <c r="J9">
        <v>4</v>
      </c>
      <c r="K9" t="s">
        <v>48</v>
      </c>
      <c r="L9" t="s">
        <v>49</v>
      </c>
    </row>
    <row r="10" spans="1:12" ht="24" customHeight="1">
      <c r="A10">
        <v>3</v>
      </c>
      <c r="B10">
        <v>3</v>
      </c>
      <c r="E10" s="16" t="str">
        <f>IF(E7=$J$11,$K$8,IF(ROUNDDOWN(E7,0)=$J$8,$L$8,$K$8))</f>
        <v>レベル3</v>
      </c>
      <c r="F10" s="16" t="str">
        <f>IF(F7=$J$11,$K$8,IF(ROUNDDOWN(F7,0)=$J$8,$L$8,$K$8))</f>
        <v>レベル3</v>
      </c>
      <c r="G10" s="83" t="s">
        <v>38</v>
      </c>
      <c r="H10" s="116"/>
      <c r="J10">
        <v>5</v>
      </c>
      <c r="K10" t="s">
        <v>50</v>
      </c>
      <c r="L10" t="s">
        <v>51</v>
      </c>
    </row>
    <row r="11" spans="1:12" ht="24" customHeight="1">
      <c r="A11">
        <v>4</v>
      </c>
      <c r="B11">
        <v>4</v>
      </c>
      <c r="E11" s="16" t="str">
        <f>IF(E7=$J$11,$K$9,IF(ROUNDDOWN(E7,0)=$J$9,$L$9,$K$9))</f>
        <v>レベル4</v>
      </c>
      <c r="F11" s="16" t="str">
        <f>IF(F7=$J$11,$K$9,IF(ROUNDDOWN(F7,0)=$J$9,$L$9,$K$9))</f>
        <v>レベル4</v>
      </c>
      <c r="G11" s="83" t="s">
        <v>176</v>
      </c>
      <c r="H11" s="117"/>
      <c r="J11" t="s">
        <v>43</v>
      </c>
    </row>
    <row r="12" spans="1:12" hidden="1">
      <c r="A12" t="s">
        <v>37</v>
      </c>
      <c r="B12" t="s">
        <v>37</v>
      </c>
      <c r="E12" s="17" t="str">
        <f>IF(E7=$J$11,$K$10,IF(ROUNDDOWN(E7,0)=$J$10,$L$10,$K$10))</f>
        <v>レベル5</v>
      </c>
      <c r="F12" s="17" t="str">
        <f>IF(F7=$J$11,$K$10,IF(ROUNDDOWN(F7,0)=$J$10,$L$10,$K$10))</f>
        <v>レベル5</v>
      </c>
      <c r="G12" s="21"/>
      <c r="H12" s="81"/>
    </row>
    <row r="13" spans="1:12">
      <c r="E13" s="23"/>
      <c r="F13" s="23"/>
      <c r="G13" s="87"/>
      <c r="H13" s="89"/>
    </row>
    <row r="14" spans="1:12">
      <c r="D14" s="11" t="s">
        <v>111</v>
      </c>
      <c r="G14" s="89"/>
      <c r="H14" s="89"/>
    </row>
    <row r="15" spans="1:12" ht="14.25" thickBot="1">
      <c r="E15" s="12" t="s">
        <v>34</v>
      </c>
      <c r="F15" s="13" t="s">
        <v>35</v>
      </c>
      <c r="G15" s="12" t="s">
        <v>36</v>
      </c>
      <c r="H15" s="12" t="s">
        <v>40</v>
      </c>
    </row>
    <row r="16" spans="1:12" ht="14.25" thickBot="1">
      <c r="E16" s="27" t="s">
        <v>145</v>
      </c>
      <c r="F16" s="27" t="s">
        <v>145</v>
      </c>
      <c r="G16" s="14"/>
      <c r="H16" s="19"/>
    </row>
    <row r="17" spans="1:8" ht="36" customHeight="1">
      <c r="A17">
        <v>1</v>
      </c>
      <c r="B17">
        <v>1</v>
      </c>
      <c r="E17" s="15" t="str">
        <f>IF(E16=$J$11,$K$6,IF(ROUNDDOWN(E16,0)=$J$6,$L$6,$K$6))</f>
        <v>レベル1</v>
      </c>
      <c r="F17" s="15" t="str">
        <f>IF(F16=$J$11,$K$6,IF(ROUNDDOWN(F16,0)=$J$6,$L$6,$K$6))</f>
        <v>レベル1</v>
      </c>
      <c r="G17" s="82" t="s">
        <v>112</v>
      </c>
      <c r="H17" s="115" t="s">
        <v>177</v>
      </c>
    </row>
    <row r="18" spans="1:8" ht="45.75" customHeight="1">
      <c r="A18">
        <v>2</v>
      </c>
      <c r="B18">
        <v>2</v>
      </c>
      <c r="E18" s="16" t="str">
        <f>IF(E16=$J$11,$K$7,IF(ROUNDDOWN(E16,0)=$J$7,$L$7,$K$7))</f>
        <v>レベル2</v>
      </c>
      <c r="F18" s="16" t="str">
        <f>IF(F16=$J$11,$K$7,IF(ROUNDDOWN(F16,0)=$J$7,$L$7,$K$7))</f>
        <v>レベル2</v>
      </c>
      <c r="G18" s="83" t="s">
        <v>182</v>
      </c>
      <c r="H18" s="116"/>
    </row>
    <row r="19" spans="1:8" ht="45.75" customHeight="1">
      <c r="A19">
        <v>3</v>
      </c>
      <c r="B19">
        <v>3</v>
      </c>
      <c r="E19" s="16" t="str">
        <f>IF(E16=$J$11,$K$8,IF(ROUNDDOWN(E16,0)=$J$8,$L$8,$K$8))</f>
        <v>レベル3</v>
      </c>
      <c r="F19" s="16" t="str">
        <f>IF(F16=$J$11,$K$8,IF(ROUNDDOWN(F16,0)=$J$8,$L$8,$K$8))</f>
        <v>レベル3</v>
      </c>
      <c r="G19" s="83" t="s">
        <v>180</v>
      </c>
      <c r="H19" s="116"/>
    </row>
    <row r="20" spans="1:8" ht="45.75" customHeight="1">
      <c r="A20">
        <v>4</v>
      </c>
      <c r="B20">
        <v>4</v>
      </c>
      <c r="E20" s="16" t="str">
        <f>IF(E16=$J$11,$K$9,IF(ROUNDDOWN(E16,0)=$J$9,$L$9,$K$9))</f>
        <v>レベル4</v>
      </c>
      <c r="F20" s="16" t="str">
        <f>IF(F16=$J$11,$K$9,IF(ROUNDDOWN(F16,0)=$J$9,$L$9,$K$9))</f>
        <v>レベル4</v>
      </c>
      <c r="G20" s="83" t="s">
        <v>181</v>
      </c>
      <c r="H20" s="117"/>
    </row>
    <row r="21" spans="1:8" hidden="1">
      <c r="A21" t="s">
        <v>37</v>
      </c>
      <c r="B21" t="s">
        <v>37</v>
      </c>
      <c r="E21" s="17" t="str">
        <f>IF(E16=$J$11,$K$10,IF(ROUNDDOWN(E16,0)=$J$10,$L$10,$K$10))</f>
        <v>レベル5</v>
      </c>
      <c r="F21" s="17" t="str">
        <f>IF(F16=$J$11,$K$10,IF(ROUNDDOWN(F16,0)=$J$10,$L$10,$K$10))</f>
        <v>レベル5</v>
      </c>
      <c r="G21" s="21"/>
      <c r="H21" s="81"/>
    </row>
    <row r="22" spans="1:8">
      <c r="E22" s="23"/>
      <c r="F22" s="23"/>
      <c r="G22" s="87"/>
      <c r="H22" s="89"/>
    </row>
    <row r="23" spans="1:8">
      <c r="D23" s="11" t="s">
        <v>113</v>
      </c>
      <c r="G23" s="89"/>
      <c r="H23" s="89"/>
    </row>
    <row r="24" spans="1:8" ht="14.25" thickBot="1">
      <c r="E24" s="12" t="s">
        <v>34</v>
      </c>
      <c r="F24" s="13" t="s">
        <v>35</v>
      </c>
      <c r="G24" s="12" t="s">
        <v>36</v>
      </c>
      <c r="H24" s="12" t="s">
        <v>40</v>
      </c>
    </row>
    <row r="25" spans="1:8" ht="14.25" thickBot="1">
      <c r="E25" s="27" t="s">
        <v>145</v>
      </c>
      <c r="F25" s="27" t="s">
        <v>145</v>
      </c>
      <c r="G25" s="14"/>
      <c r="H25" s="19"/>
    </row>
    <row r="26" spans="1:8" ht="36" customHeight="1">
      <c r="A26">
        <v>1</v>
      </c>
      <c r="B26">
        <v>1</v>
      </c>
      <c r="E26" s="15" t="str">
        <f>IF(E25=$J$11,$K$6,IF(ROUNDDOWN(E25,0)=$J$6,$L$6,$K$6))</f>
        <v>レベル1</v>
      </c>
      <c r="F26" s="15" t="str">
        <f>IF(F25=$J$11,$K$6,IF(ROUNDDOWN(F25,0)=$J$6,$L$6,$K$6))</f>
        <v>レベル1</v>
      </c>
      <c r="G26" s="82" t="s">
        <v>114</v>
      </c>
      <c r="H26" s="115" t="s">
        <v>178</v>
      </c>
    </row>
    <row r="27" spans="1:8" ht="36" customHeight="1">
      <c r="A27">
        <v>2</v>
      </c>
      <c r="B27">
        <v>2</v>
      </c>
      <c r="E27" s="16" t="str">
        <f>IF(E25=$J$11,$K$7,IF(ROUNDDOWN(E25,0)=$J$7,$L$7,$K$7))</f>
        <v>レベル2</v>
      </c>
      <c r="F27" s="16" t="str">
        <f>IF(F25=$J$11,$K$7,IF(ROUNDDOWN(F25,0)=$J$7,$L$7,$K$7))</f>
        <v>レベル2</v>
      </c>
      <c r="G27" s="83" t="s">
        <v>171</v>
      </c>
      <c r="H27" s="116"/>
    </row>
    <row r="28" spans="1:8" ht="36" customHeight="1">
      <c r="A28">
        <v>3</v>
      </c>
      <c r="B28">
        <v>3</v>
      </c>
      <c r="E28" s="16" t="str">
        <f>IF(E25=$J$11,$K$8,IF(ROUNDDOWN(E25,0)=$J$8,$L$8,$K$8))</f>
        <v>レベル3</v>
      </c>
      <c r="F28" s="16" t="str">
        <f>IF(F25=$J$11,$K$8,IF(ROUNDDOWN(F25,0)=$J$8,$L$8,$K$8))</f>
        <v>レベル3</v>
      </c>
      <c r="G28" s="83" t="s">
        <v>172</v>
      </c>
      <c r="H28" s="116"/>
    </row>
    <row r="29" spans="1:8" ht="36" customHeight="1">
      <c r="A29">
        <v>4</v>
      </c>
      <c r="B29">
        <v>4</v>
      </c>
      <c r="E29" s="16" t="str">
        <f>IF(E25=$J$11,$K$9,IF(ROUNDDOWN(E25,0)=$J$9,$L$9,$K$9))</f>
        <v>レベル4</v>
      </c>
      <c r="F29" s="16" t="str">
        <f>IF(F25=$J$11,$K$9,IF(ROUNDDOWN(F25,0)=$J$9,$L$9,$K$9))</f>
        <v>レベル4</v>
      </c>
      <c r="G29" s="83" t="s">
        <v>173</v>
      </c>
      <c r="H29" s="117"/>
    </row>
    <row r="30" spans="1:8" hidden="1">
      <c r="A30" t="s">
        <v>37</v>
      </c>
      <c r="B30" t="s">
        <v>37</v>
      </c>
      <c r="E30" s="17" t="str">
        <f>IF(E25=$J$11,$K$10,IF(ROUNDDOWN(E25,0)=$J$10,$L$10,$K$10))</f>
        <v>レベル5</v>
      </c>
      <c r="F30" s="17" t="str">
        <f>IF(F25=$J$11,$K$10,IF(ROUNDDOWN(F25,0)=$J$10,$L$10,$K$10))</f>
        <v>レベル5</v>
      </c>
      <c r="G30" s="21"/>
      <c r="H30" s="81"/>
    </row>
    <row r="31" spans="1:8">
      <c r="E31" s="23"/>
      <c r="F31" s="23"/>
      <c r="G31" s="87"/>
      <c r="H31" s="89"/>
    </row>
    <row r="32" spans="1:8">
      <c r="D32" s="11" t="s">
        <v>115</v>
      </c>
      <c r="G32" s="89"/>
      <c r="H32" s="89"/>
    </row>
    <row r="33" spans="1:8" ht="14.25" thickBot="1">
      <c r="E33" s="12" t="s">
        <v>34</v>
      </c>
      <c r="F33" s="13" t="s">
        <v>35</v>
      </c>
      <c r="G33" s="12" t="s">
        <v>36</v>
      </c>
      <c r="H33" s="12" t="s">
        <v>40</v>
      </c>
    </row>
    <row r="34" spans="1:8" ht="14.25" thickBot="1">
      <c r="E34" s="27" t="s">
        <v>145</v>
      </c>
      <c r="F34" s="27" t="s">
        <v>145</v>
      </c>
      <c r="G34" s="14"/>
      <c r="H34" s="19"/>
    </row>
    <row r="35" spans="1:8" ht="24" customHeight="1">
      <c r="A35">
        <v>1</v>
      </c>
      <c r="B35">
        <v>1</v>
      </c>
      <c r="E35" s="15" t="str">
        <f>IF(E34=$J$11,$K$6,IF(ROUNDDOWN(E34,0)=$J$6,$L$6,$K$6))</f>
        <v>レベル1</v>
      </c>
      <c r="F35" s="15" t="str">
        <f>IF(F34=$J$11,$K$6,IF(ROUNDDOWN(F34,0)=$J$6,$L$6,$K$6))</f>
        <v>レベル1</v>
      </c>
      <c r="G35" s="82" t="s">
        <v>53</v>
      </c>
      <c r="H35" s="115" t="s">
        <v>153</v>
      </c>
    </row>
    <row r="36" spans="1:8" ht="24" customHeight="1">
      <c r="A36">
        <v>2</v>
      </c>
      <c r="B36">
        <v>2</v>
      </c>
      <c r="E36" s="16" t="str">
        <f>IF(E34=$J$11,$K$7,IF(ROUNDDOWN(E34,0)=$J$7,$L$7,$K$7))</f>
        <v>レベル2</v>
      </c>
      <c r="F36" s="16" t="str">
        <f>IF(F34=$J$11,$K$7,IF(ROUNDDOWN(F34,0)=$J$7,$L$7,$K$7))</f>
        <v>レベル2</v>
      </c>
      <c r="G36" s="83" t="s">
        <v>54</v>
      </c>
      <c r="H36" s="116"/>
    </row>
    <row r="37" spans="1:8" ht="36.75" customHeight="1">
      <c r="A37">
        <v>3</v>
      </c>
      <c r="B37">
        <v>3</v>
      </c>
      <c r="E37" s="16" t="str">
        <f>IF(E34=$J$11,$K$8,IF(ROUNDDOWN(E34,0)=$J$8,$L$8,$K$8))</f>
        <v>レベル3</v>
      </c>
      <c r="F37" s="16" t="str">
        <f>IF(F34=$J$11,$K$8,IF(ROUNDDOWN(F34,0)=$J$8,$L$8,$K$8))</f>
        <v>レベル3</v>
      </c>
      <c r="G37" s="83" t="s">
        <v>116</v>
      </c>
      <c r="H37" s="116"/>
    </row>
    <row r="38" spans="1:8" ht="24" customHeight="1">
      <c r="A38">
        <v>4</v>
      </c>
      <c r="B38">
        <v>4</v>
      </c>
      <c r="E38" s="16" t="str">
        <f>IF(E34=$J$11,$K$9,IF(ROUNDDOWN(E34,0)=$J$9,$L$9,$K$9))</f>
        <v>レベル4</v>
      </c>
      <c r="F38" s="16" t="str">
        <f>IF(F34=$J$11,$K$9,IF(ROUNDDOWN(F34,0)=$J$9,$L$9,$K$9))</f>
        <v>レベル4</v>
      </c>
      <c r="G38" s="83" t="s">
        <v>117</v>
      </c>
      <c r="H38" s="117"/>
    </row>
    <row r="39" spans="1:8" hidden="1">
      <c r="A39" t="s">
        <v>37</v>
      </c>
      <c r="B39" t="s">
        <v>37</v>
      </c>
      <c r="E39" s="17" t="str">
        <f>IF(E34=$J$11,$K$10,IF(ROUNDDOWN(E34,0)=$J$10,$L$10,$K$10))</f>
        <v>レベル5</v>
      </c>
      <c r="F39" s="17" t="str">
        <f>IF(F34=$J$11,$K$10,IF(ROUNDDOWN(F34,0)=$J$10,$L$10,$K$10))</f>
        <v>レベル5</v>
      </c>
      <c r="G39" s="21"/>
      <c r="H39" s="81"/>
    </row>
    <row r="40" spans="1:8">
      <c r="E40" s="23"/>
      <c r="F40" s="23"/>
      <c r="G40" s="87"/>
      <c r="H40" s="89"/>
    </row>
    <row r="41" spans="1:8">
      <c r="D41" s="11" t="s">
        <v>118</v>
      </c>
      <c r="G41" s="89"/>
      <c r="H41" s="89"/>
    </row>
    <row r="42" spans="1:8" ht="14.25" thickBot="1">
      <c r="E42" s="12" t="s">
        <v>34</v>
      </c>
      <c r="F42" s="13" t="s">
        <v>35</v>
      </c>
      <c r="G42" s="12" t="s">
        <v>36</v>
      </c>
      <c r="H42" s="12" t="s">
        <v>40</v>
      </c>
    </row>
    <row r="43" spans="1:8" ht="14.25" thickBot="1">
      <c r="E43" s="27" t="s">
        <v>145</v>
      </c>
      <c r="F43" s="27" t="s">
        <v>145</v>
      </c>
      <c r="G43" s="14"/>
      <c r="H43" s="19"/>
    </row>
    <row r="44" spans="1:8" ht="23.25" customHeight="1">
      <c r="A44">
        <v>1</v>
      </c>
      <c r="B44">
        <v>1</v>
      </c>
      <c r="E44" s="15" t="str">
        <f>IF(E43=$J$11,$K$6,IF(ROUNDDOWN(E43,0)=$J$6,$L$6,$K$6))</f>
        <v>レベル1</v>
      </c>
      <c r="F44" s="15" t="str">
        <f>IF(F43=$J$11,$K$6,IF(ROUNDDOWN(F43,0)=$J$6,$L$6,$K$6))</f>
        <v>レベル1</v>
      </c>
      <c r="G44" s="82" t="s">
        <v>119</v>
      </c>
      <c r="H44" s="79"/>
    </row>
    <row r="45" spans="1:8" ht="23.25" customHeight="1">
      <c r="A45">
        <v>2</v>
      </c>
      <c r="B45">
        <v>2</v>
      </c>
      <c r="E45" s="16" t="str">
        <f>IF(E43=$J$11,$K$7,IF(ROUNDDOWN(E43,0)=$J$7,$L$7,$K$7))</f>
        <v>レベル2</v>
      </c>
      <c r="F45" s="16" t="str">
        <f>IF(F43=$J$11,$K$7,IF(ROUNDDOWN(F43,0)=$J$7,$L$7,$K$7))</f>
        <v>レベル2</v>
      </c>
      <c r="G45" s="83" t="s">
        <v>120</v>
      </c>
      <c r="H45" s="80"/>
    </row>
    <row r="46" spans="1:8" ht="45">
      <c r="A46">
        <v>3</v>
      </c>
      <c r="B46">
        <v>3</v>
      </c>
      <c r="E46" s="16" t="str">
        <f>IF(E43=$J$11,$K$8,IF(ROUNDDOWN(E43,0)=$J$8,$L$8,$K$8))</f>
        <v>レベル3</v>
      </c>
      <c r="F46" s="16" t="str">
        <f>IF(F43=$J$11,$K$8,IF(ROUNDDOWN(F43,0)=$J$8,$L$8,$K$8))</f>
        <v>レベル3</v>
      </c>
      <c r="G46" s="83" t="s">
        <v>121</v>
      </c>
      <c r="H46" s="80"/>
    </row>
    <row r="47" spans="1:8" ht="24" customHeight="1">
      <c r="A47">
        <v>4</v>
      </c>
      <c r="B47">
        <v>4</v>
      </c>
      <c r="E47" s="16" t="str">
        <f>IF(E43=$J$11,$K$9,IF(ROUNDDOWN(E43,0)=$J$9,$L$9,$K$9))</f>
        <v>レベル4</v>
      </c>
      <c r="F47" s="16" t="str">
        <f>IF(F43=$J$11,$K$9,IF(ROUNDDOWN(F43,0)=$J$9,$L$9,$K$9))</f>
        <v>レベル4</v>
      </c>
      <c r="G47" s="83" t="s">
        <v>122</v>
      </c>
      <c r="H47" s="81"/>
    </row>
    <row r="48" spans="1:8" hidden="1">
      <c r="A48" t="s">
        <v>37</v>
      </c>
      <c r="B48" t="s">
        <v>37</v>
      </c>
      <c r="E48" s="17" t="str">
        <f>IF(E43=$J$11,$K$10,IF(ROUNDDOWN(E43,0)=$J$10,$L$10,$K$10))</f>
        <v>レベル5</v>
      </c>
      <c r="F48" s="17" t="str">
        <f>IF(F43=$J$11,$K$10,IF(ROUNDDOWN(F43,0)=$J$10,$L$10,$K$10))</f>
        <v>レベル5</v>
      </c>
      <c r="G48" s="21"/>
      <c r="H48" s="81"/>
    </row>
    <row r="49" spans="1:8">
      <c r="E49" s="23"/>
      <c r="F49" s="23"/>
      <c r="G49" s="87"/>
      <c r="H49" s="89"/>
    </row>
    <row r="50" spans="1:8">
      <c r="D50" s="11" t="s">
        <v>123</v>
      </c>
      <c r="G50" s="89"/>
      <c r="H50" s="89"/>
    </row>
    <row r="51" spans="1:8" ht="14.25" thickBot="1">
      <c r="E51" s="12" t="s">
        <v>34</v>
      </c>
      <c r="F51" s="13" t="s">
        <v>35</v>
      </c>
      <c r="G51" s="12" t="s">
        <v>36</v>
      </c>
      <c r="H51" s="12" t="s">
        <v>40</v>
      </c>
    </row>
    <row r="52" spans="1:8" ht="14.25" thickBot="1">
      <c r="E52" s="27" t="s">
        <v>145</v>
      </c>
      <c r="F52" s="27" t="s">
        <v>145</v>
      </c>
      <c r="G52" s="14"/>
      <c r="H52" s="19"/>
    </row>
    <row r="53" spans="1:8" ht="23.25" customHeight="1">
      <c r="A53">
        <v>1</v>
      </c>
      <c r="B53">
        <v>1</v>
      </c>
      <c r="E53" s="15" t="str">
        <f>IF(E52=$J$11,$K$6,IF(ROUNDDOWN(E52,0)=$J$6,$L$6,$K$6))</f>
        <v>レベル1</v>
      </c>
      <c r="F53" s="15" t="str">
        <f>IF(F52=$J$11,$K$6,IF(ROUNDDOWN(F52,0)=$J$6,$L$6,$K$6))</f>
        <v>レベル1</v>
      </c>
      <c r="G53" s="82" t="s">
        <v>53</v>
      </c>
      <c r="H53" s="115" t="s">
        <v>154</v>
      </c>
    </row>
    <row r="54" spans="1:8" ht="63.75" customHeight="1">
      <c r="A54">
        <v>2</v>
      </c>
      <c r="B54">
        <v>2</v>
      </c>
      <c r="E54" s="16" t="str">
        <f>IF(E52=$J$11,$K$7,IF(ROUNDDOWN(E52,0)=$J$7,$L$7,$K$7))</f>
        <v>レベル2</v>
      </c>
      <c r="F54" s="16" t="str">
        <f>IF(F52=$J$11,$K$7,IF(ROUNDDOWN(F52,0)=$J$7,$L$7,$K$7))</f>
        <v>レベル2</v>
      </c>
      <c r="G54" s="83" t="s">
        <v>124</v>
      </c>
      <c r="H54" s="116"/>
    </row>
    <row r="55" spans="1:8" ht="63.75" customHeight="1">
      <c r="A55">
        <v>3</v>
      </c>
      <c r="B55">
        <v>3</v>
      </c>
      <c r="E55" s="16" t="str">
        <f>IF(E52=$J$11,$K$8,IF(ROUNDDOWN(E52,0)=$J$8,$L$8,$K$8))</f>
        <v>レベル3</v>
      </c>
      <c r="F55" s="16" t="str">
        <f>IF(F52=$J$11,$K$8,IF(ROUNDDOWN(F52,0)=$J$8,$L$8,$K$8))</f>
        <v>レベル3</v>
      </c>
      <c r="G55" s="83" t="s">
        <v>125</v>
      </c>
      <c r="H55" s="116"/>
    </row>
    <row r="56" spans="1:8" ht="65.25" customHeight="1">
      <c r="A56">
        <v>4</v>
      </c>
      <c r="B56">
        <v>4</v>
      </c>
      <c r="E56" s="16" t="str">
        <f>IF(E52=$J$11,$K$9,IF(ROUNDDOWN(E52,0)=$J$9,$L$9,$K$9))</f>
        <v>レベル4</v>
      </c>
      <c r="F56" s="16" t="str">
        <f>IF(F52=$J$11,$K$9,IF(ROUNDDOWN(F52,0)=$J$9,$L$9,$K$9))</f>
        <v>レベル4</v>
      </c>
      <c r="G56" s="83" t="s">
        <v>126</v>
      </c>
      <c r="H56" s="117"/>
    </row>
    <row r="57" spans="1:8" hidden="1">
      <c r="A57" t="s">
        <v>37</v>
      </c>
      <c r="B57" t="s">
        <v>37</v>
      </c>
      <c r="E57" s="17" t="str">
        <f>IF(E52=$J$11,$K$10,IF(ROUNDDOWN(E52,0)=$J$10,$L$10,$K$10))</f>
        <v>レベル5</v>
      </c>
      <c r="F57" s="17" t="str">
        <f>IF(F52=$J$11,$K$10,IF(ROUNDDOWN(F52,0)=$J$10,$L$10,$K$10))</f>
        <v>レベル5</v>
      </c>
      <c r="G57" s="21"/>
      <c r="H57" s="81"/>
    </row>
    <row r="58" spans="1:8">
      <c r="E58" s="23"/>
      <c r="F58" s="23"/>
      <c r="G58" s="87"/>
      <c r="H58" s="89"/>
    </row>
    <row r="59" spans="1:8">
      <c r="D59" s="11" t="s">
        <v>127</v>
      </c>
      <c r="G59" s="89"/>
      <c r="H59" s="89"/>
    </row>
    <row r="60" spans="1:8" ht="14.25" thickBot="1">
      <c r="E60" s="12" t="s">
        <v>34</v>
      </c>
      <c r="F60" s="13" t="s">
        <v>35</v>
      </c>
      <c r="G60" s="12" t="s">
        <v>36</v>
      </c>
      <c r="H60" s="12" t="s">
        <v>40</v>
      </c>
    </row>
    <row r="61" spans="1:8" ht="14.25" thickBot="1">
      <c r="E61" s="27" t="s">
        <v>145</v>
      </c>
      <c r="F61" s="27" t="s">
        <v>145</v>
      </c>
      <c r="G61" s="14"/>
      <c r="H61" s="19"/>
    </row>
    <row r="62" spans="1:8" ht="23.25" customHeight="1">
      <c r="A62" t="s">
        <v>37</v>
      </c>
      <c r="B62" t="s">
        <v>37</v>
      </c>
      <c r="E62" s="15" t="str">
        <f>IF(E61=$J$11,$K$6,IF(ROUNDDOWN(E61,0)=$J$6,$L$6,$K$6))</f>
        <v>レベル1</v>
      </c>
      <c r="F62" s="15" t="str">
        <f>IF(F61=$J$11,$K$6,IF(ROUNDDOWN(F61,0)=$J$6,$L$6,$K$6))</f>
        <v>レベル1</v>
      </c>
      <c r="G62" s="82" t="s">
        <v>55</v>
      </c>
      <c r="H62" s="115" t="s">
        <v>175</v>
      </c>
    </row>
    <row r="63" spans="1:8" ht="23.25" customHeight="1">
      <c r="A63">
        <v>2</v>
      </c>
      <c r="B63">
        <v>2</v>
      </c>
      <c r="E63" s="16" t="str">
        <f>IF(E61=$J$11,$K$7,IF(ROUNDDOWN(E61,0)=$J$7,$L$7,$K$7))</f>
        <v>レベル2</v>
      </c>
      <c r="F63" s="16" t="str">
        <f>IF(F61=$J$11,$K$7,IF(ROUNDDOWN(F61,0)=$J$7,$L$7,$K$7))</f>
        <v>レベル2</v>
      </c>
      <c r="G63" s="83" t="s">
        <v>56</v>
      </c>
      <c r="H63" s="116"/>
    </row>
    <row r="64" spans="1:8" ht="70.5" customHeight="1">
      <c r="A64">
        <v>3</v>
      </c>
      <c r="B64">
        <v>3</v>
      </c>
      <c r="E64" s="16" t="str">
        <f>IF(E61=$J$11,$K$8,IF(ROUNDDOWN(E61,0)=$J$8,$L$8,$K$8))</f>
        <v>レベル3</v>
      </c>
      <c r="F64" s="16" t="str">
        <f>IF(F61=$J$11,$K$8,IF(ROUNDDOWN(F61,0)=$J$8,$L$8,$K$8))</f>
        <v>レベル3</v>
      </c>
      <c r="G64" s="83" t="s">
        <v>129</v>
      </c>
      <c r="H64" s="116"/>
    </row>
    <row r="65" spans="1:8" ht="23.25" customHeight="1">
      <c r="A65">
        <v>4</v>
      </c>
      <c r="B65">
        <v>4</v>
      </c>
      <c r="E65" s="16" t="str">
        <f>IF(E61=$J$11,$K$9,IF(ROUNDDOWN(E61,0)=$J$9,$L$9,$K$9))</f>
        <v>レベル4</v>
      </c>
      <c r="F65" s="16" t="str">
        <f>IF(F61=$J$11,$K$9,IF(ROUNDDOWN(F61,0)=$J$9,$L$9,$K$9))</f>
        <v>レベル4</v>
      </c>
      <c r="G65" s="83" t="s">
        <v>128</v>
      </c>
      <c r="H65" s="117"/>
    </row>
    <row r="66" spans="1:8" hidden="1">
      <c r="A66" t="s">
        <v>37</v>
      </c>
      <c r="B66" t="s">
        <v>37</v>
      </c>
      <c r="E66" s="17" t="str">
        <f>IF(E61=$J$11,$K$10,IF(ROUNDDOWN(E61,0)=$J$10,$L$10,$K$10))</f>
        <v>レベル5</v>
      </c>
      <c r="F66" s="17" t="str">
        <f>IF(F61=$J$11,$K$10,IF(ROUNDDOWN(F61,0)=$J$10,$L$10,$K$10))</f>
        <v>レベル5</v>
      </c>
      <c r="G66" s="21"/>
      <c r="H66" s="20"/>
    </row>
    <row r="67" spans="1:8">
      <c r="E67" s="23"/>
      <c r="F67" s="23"/>
      <c r="G67" s="23"/>
    </row>
  </sheetData>
  <sheetProtection password="B4E4" sheet="1" objects="1" scenarios="1"/>
  <dataConsolidate/>
  <mergeCells count="6">
    <mergeCell ref="H62:H65"/>
    <mergeCell ref="H8:H11"/>
    <mergeCell ref="H17:H20"/>
    <mergeCell ref="H26:H29"/>
    <mergeCell ref="H35:H38"/>
    <mergeCell ref="H53:H56"/>
  </mergeCells>
  <phoneticPr fontId="2"/>
  <conditionalFormatting sqref="E7:F7">
    <cfRule type="expression" dxfId="10" priority="8" stopIfTrue="1">
      <formula>AND(OR(E7&lt;1,E7&gt;5),E7&lt;&gt;I13)</formula>
    </cfRule>
  </conditionalFormatting>
  <conditionalFormatting sqref="E16:F16">
    <cfRule type="expression" dxfId="9" priority="7" stopIfTrue="1">
      <formula>AND(OR(E16&lt;1,E16&gt;5),E16&lt;&gt;I22)</formula>
    </cfRule>
  </conditionalFormatting>
  <conditionalFormatting sqref="E25:F25">
    <cfRule type="expression" dxfId="8" priority="6" stopIfTrue="1">
      <formula>AND(OR(E25&lt;1,E25&gt;5),E25&lt;&gt;I31)</formula>
    </cfRule>
  </conditionalFormatting>
  <conditionalFormatting sqref="E34:F34">
    <cfRule type="expression" dxfId="7" priority="5" stopIfTrue="1">
      <formula>AND(OR(E34&lt;1,E34&gt;5),E34&lt;&gt;I40)</formula>
    </cfRule>
  </conditionalFormatting>
  <conditionalFormatting sqref="E43:F43">
    <cfRule type="expression" dxfId="6" priority="4" stopIfTrue="1">
      <formula>AND(OR(E43&lt;1,E43&gt;5),E43&lt;&gt;I49)</formula>
    </cfRule>
  </conditionalFormatting>
  <conditionalFormatting sqref="E52:F52">
    <cfRule type="expression" dxfId="5" priority="3" stopIfTrue="1">
      <formula>AND(OR(E52&lt;1,E52&gt;5),E52&lt;&gt;I58)</formula>
    </cfRule>
  </conditionalFormatting>
  <conditionalFormatting sqref="E61:F61">
    <cfRule type="expression" dxfId="4" priority="2" stopIfTrue="1">
      <formula>AND(OR(E61&lt;1,E61&gt;5),E61&lt;&gt;I67)</formula>
    </cfRule>
  </conditionalFormatting>
  <conditionalFormatting sqref="H5">
    <cfRule type="expression" dxfId="3" priority="1">
      <formula>$L$4&lt;&gt;$K$4</formula>
    </cfRule>
  </conditionalFormatting>
  <dataValidations count="2">
    <dataValidation type="list" allowBlank="1" showInputMessage="1" sqref="E52:F52 E43:F43 E61:F61 E16:F16 E25:F25 E34:F34">
      <formula1>A17:A21</formula1>
    </dataValidation>
    <dataValidation allowBlank="1" showInputMessage="1" sqref="E7 F7"/>
  </dataValidations>
  <pageMargins left="0.70866141732283472" right="0.70866141732283472" top="0.74803149606299213" bottom="0.74803149606299213" header="0.31496062992125984" footer="0.31496062992125984"/>
  <pageSetup paperSize="9" scale="92" fitToHeight="0" orientation="portrait" r:id="rId1"/>
  <headerFooter>
    <oddHeader>&amp;L&amp;F&amp;R&amp;A</oddHeader>
    <oddFooter>&amp;C&amp;P/&amp;N</oddFooter>
  </headerFooter>
  <rowBreaks count="1" manualBreakCount="1">
    <brk id="40" min="2"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topLeftCell="C1" zoomScale="130" zoomScaleNormal="130" workbookViewId="0">
      <selection activeCell="D2" sqref="D2"/>
    </sheetView>
  </sheetViews>
  <sheetFormatPr defaultColWidth="0" defaultRowHeight="13.5"/>
  <cols>
    <col min="1" max="2" width="2.5" hidden="1" customWidth="1"/>
    <col min="3" max="3" width="1.75" customWidth="1"/>
    <col min="4" max="4" width="3.875" customWidth="1"/>
    <col min="5" max="6" width="9" customWidth="1"/>
    <col min="7" max="7" width="40.75" customWidth="1"/>
    <col min="8" max="8" width="27.875" customWidth="1"/>
    <col min="9" max="9" width="3.625" customWidth="1"/>
    <col min="10" max="12" width="0" hidden="1" customWidth="1"/>
    <col min="13" max="16384" width="9" hidden="1"/>
  </cols>
  <sheetData>
    <row r="1" spans="1:12">
      <c r="G1" s="18" t="s">
        <v>39</v>
      </c>
      <c r="H1" s="29" t="str">
        <f>IF(結果!C6="", "結果シートに名称が記入されていません", 結果!C6)</f>
        <v>結果シートに名称が記入されていません</v>
      </c>
    </row>
    <row r="2" spans="1:12" ht="14.25">
      <c r="D2" s="22" t="s">
        <v>131</v>
      </c>
    </row>
    <row r="3" spans="1:12" ht="7.5" customHeight="1"/>
    <row r="4" spans="1:12">
      <c r="D4" s="11" t="s">
        <v>132</v>
      </c>
      <c r="G4" s="84"/>
      <c r="H4" s="84"/>
    </row>
    <row r="5" spans="1:12" ht="14.25" thickBot="1">
      <c r="E5" s="12" t="s">
        <v>34</v>
      </c>
      <c r="F5" s="13" t="s">
        <v>35</v>
      </c>
      <c r="G5" s="90" t="s">
        <v>36</v>
      </c>
      <c r="H5" s="90" t="s">
        <v>40</v>
      </c>
      <c r="J5">
        <v>1</v>
      </c>
      <c r="K5" t="s">
        <v>42</v>
      </c>
      <c r="L5" t="s">
        <v>41</v>
      </c>
    </row>
    <row r="6" spans="1:12" ht="14.25" thickBot="1">
      <c r="E6" s="27" t="s">
        <v>145</v>
      </c>
      <c r="F6" s="27" t="s">
        <v>145</v>
      </c>
      <c r="G6" s="14"/>
      <c r="H6" s="19"/>
      <c r="J6">
        <v>2</v>
      </c>
      <c r="K6" t="s">
        <v>44</v>
      </c>
      <c r="L6" t="s">
        <v>45</v>
      </c>
    </row>
    <row r="7" spans="1:12" ht="24" customHeight="1">
      <c r="A7">
        <v>1</v>
      </c>
      <c r="B7">
        <v>1</v>
      </c>
      <c r="E7" s="15" t="str">
        <f>IF(E6=$J$10,$K$5,IF(ROUNDDOWN(E6,0)=$J$5,$L$5,$K$5))</f>
        <v>レベル1</v>
      </c>
      <c r="F7" s="15" t="str">
        <f>IF(F6=$J$10,$K$5,IF(ROUNDDOWN(F6,0)=$J$5,$L$5,$K$5))</f>
        <v>レベル1</v>
      </c>
      <c r="G7" s="82" t="s">
        <v>133</v>
      </c>
      <c r="H7" s="115" t="s">
        <v>155</v>
      </c>
      <c r="J7">
        <v>3</v>
      </c>
      <c r="K7" t="s">
        <v>46</v>
      </c>
      <c r="L7" t="s">
        <v>47</v>
      </c>
    </row>
    <row r="8" spans="1:12" ht="24" customHeight="1">
      <c r="A8">
        <v>2</v>
      </c>
      <c r="B8">
        <v>2</v>
      </c>
      <c r="E8" s="16" t="str">
        <f>IF(E6=$J$10,$K$6,IF(ROUNDDOWN(E6,0)=$J$6,$L$6,$K$6))</f>
        <v>レベル2</v>
      </c>
      <c r="F8" s="16" t="str">
        <f>IF(F6=$J$10,$K$6,IF(ROUNDDOWN(F6,0)=$J$6,$L$6,$K$6))</f>
        <v>レベル2</v>
      </c>
      <c r="G8" s="83" t="s">
        <v>134</v>
      </c>
      <c r="H8" s="116"/>
      <c r="J8">
        <v>4</v>
      </c>
      <c r="K8" t="s">
        <v>48</v>
      </c>
      <c r="L8" t="s">
        <v>49</v>
      </c>
    </row>
    <row r="9" spans="1:12" ht="24" customHeight="1">
      <c r="A9">
        <v>3</v>
      </c>
      <c r="B9">
        <v>3</v>
      </c>
      <c r="E9" s="16" t="str">
        <f>IF(E6=$J$10,$K$7,IF(ROUNDDOWN(E6,0)=$J$7,$L$7,$K$7))</f>
        <v>レベル3</v>
      </c>
      <c r="F9" s="16" t="str">
        <f>IF(F6=$J$10,$K$7,IF(ROUNDDOWN(F6,0)=$J$7,$L$7,$K$7))</f>
        <v>レベル3</v>
      </c>
      <c r="G9" s="83" t="s">
        <v>135</v>
      </c>
      <c r="H9" s="116"/>
      <c r="J9">
        <v>5</v>
      </c>
      <c r="K9" t="s">
        <v>50</v>
      </c>
      <c r="L9" t="s">
        <v>51</v>
      </c>
    </row>
    <row r="10" spans="1:12" ht="24" customHeight="1">
      <c r="A10">
        <v>4</v>
      </c>
      <c r="B10">
        <v>4</v>
      </c>
      <c r="E10" s="16" t="str">
        <f>IF(E6=$J$10,$K$8,IF(ROUNDDOWN(E6,0)=$J$8,$L$8,$K$8))</f>
        <v>レベル4</v>
      </c>
      <c r="F10" s="16" t="str">
        <f>IF(F6=$J$10,$K$8,IF(ROUNDDOWN(F6,0)=$J$8,$L$8,$K$8))</f>
        <v>レベル4</v>
      </c>
      <c r="G10" s="83" t="s">
        <v>136</v>
      </c>
      <c r="H10" s="117"/>
      <c r="J10" t="s">
        <v>43</v>
      </c>
    </row>
    <row r="11" spans="1:12" hidden="1">
      <c r="A11" t="s">
        <v>37</v>
      </c>
      <c r="B11" t="s">
        <v>37</v>
      </c>
      <c r="E11" s="17" t="str">
        <f>IF(E6=$J$10,$K$9,IF(ROUNDDOWN(E6,0)=$J$9,$L$9,$K$9))</f>
        <v>レベル5</v>
      </c>
      <c r="F11" s="17" t="str">
        <f>IF(F6=$J$10,$K$9,IF(ROUNDDOWN(F6,0)=$J$9,$L$9,$K$9))</f>
        <v>レベル5</v>
      </c>
      <c r="G11" s="21"/>
      <c r="H11" s="81"/>
    </row>
    <row r="12" spans="1:12">
      <c r="E12" s="23"/>
      <c r="F12" s="23"/>
      <c r="G12" s="87"/>
      <c r="H12" s="84"/>
    </row>
    <row r="13" spans="1:12">
      <c r="D13" s="11" t="s">
        <v>137</v>
      </c>
      <c r="G13" s="84"/>
      <c r="H13" s="84"/>
    </row>
    <row r="14" spans="1:12" ht="14.25" thickBot="1">
      <c r="E14" s="12" t="s">
        <v>34</v>
      </c>
      <c r="F14" s="13" t="s">
        <v>35</v>
      </c>
      <c r="G14" s="90" t="s">
        <v>36</v>
      </c>
      <c r="H14" s="90" t="s">
        <v>40</v>
      </c>
    </row>
    <row r="15" spans="1:12" ht="14.25" thickBot="1">
      <c r="E15" s="27" t="s">
        <v>145</v>
      </c>
      <c r="F15" s="27" t="s">
        <v>145</v>
      </c>
      <c r="G15" s="14"/>
      <c r="H15" s="19"/>
    </row>
    <row r="16" spans="1:12" ht="24" customHeight="1">
      <c r="A16">
        <v>1</v>
      </c>
      <c r="B16">
        <v>1</v>
      </c>
      <c r="E16" s="15" t="str">
        <f>IF(E15=$J$10,$K$5,IF(ROUNDDOWN(E15,0)=$J$5,$L$5,$K$5))</f>
        <v>レベル1</v>
      </c>
      <c r="F16" s="15" t="str">
        <f>IF(F15=$J$10,$K$5,IF(ROUNDDOWN(F15,0)=$J$5,$L$5,$K$5))</f>
        <v>レベル1</v>
      </c>
      <c r="G16" s="82" t="s">
        <v>138</v>
      </c>
      <c r="H16" s="115" t="s">
        <v>156</v>
      </c>
    </row>
    <row r="17" spans="1:8" ht="24" customHeight="1">
      <c r="A17">
        <v>2</v>
      </c>
      <c r="B17">
        <v>2</v>
      </c>
      <c r="E17" s="16" t="str">
        <f>IF(E15=$J$10,$K$6,IF(ROUNDDOWN(E15,0)=$J$6,$L$6,$K$6))</f>
        <v>レベル2</v>
      </c>
      <c r="F17" s="16" t="str">
        <f>IF(F15=$J$10,$K$6,IF(ROUNDDOWN(F15,0)=$J$6,$L$6,$K$6))</f>
        <v>レベル2</v>
      </c>
      <c r="G17" s="83" t="s">
        <v>139</v>
      </c>
      <c r="H17" s="116"/>
    </row>
    <row r="18" spans="1:8" ht="24" customHeight="1">
      <c r="A18">
        <v>3</v>
      </c>
      <c r="B18">
        <v>3</v>
      </c>
      <c r="E18" s="16" t="str">
        <f>IF(E15=$J$10,$K$7,IF(ROUNDDOWN(E15,0)=$J$7,$L$7,$K$7))</f>
        <v>レベル3</v>
      </c>
      <c r="F18" s="16" t="str">
        <f>IF(F15=$J$10,$K$7,IF(ROUNDDOWN(F15,0)=$J$7,$L$7,$K$7))</f>
        <v>レベル3</v>
      </c>
      <c r="G18" s="83" t="s">
        <v>140</v>
      </c>
      <c r="H18" s="116"/>
    </row>
    <row r="19" spans="1:8" ht="24" customHeight="1">
      <c r="A19">
        <v>4</v>
      </c>
      <c r="B19">
        <v>4</v>
      </c>
      <c r="E19" s="16" t="str">
        <f>IF(E15=$J$10,$K$8,IF(ROUNDDOWN(E15,0)=$J$8,$L$8,$K$8))</f>
        <v>レベル4</v>
      </c>
      <c r="F19" s="16" t="str">
        <f>IF(F15=$J$10,$K$8,IF(ROUNDDOWN(F15,0)=$J$8,$L$8,$K$8))</f>
        <v>レベル4</v>
      </c>
      <c r="G19" s="83" t="s">
        <v>141</v>
      </c>
      <c r="H19" s="117"/>
    </row>
    <row r="20" spans="1:8" hidden="1">
      <c r="A20" t="s">
        <v>37</v>
      </c>
      <c r="B20" t="s">
        <v>37</v>
      </c>
      <c r="E20" s="17"/>
      <c r="F20" s="17"/>
      <c r="G20" s="21"/>
      <c r="H20" s="81"/>
    </row>
    <row r="21" spans="1:8">
      <c r="E21" s="23"/>
      <c r="F21" s="23"/>
      <c r="G21" s="87"/>
      <c r="H21" s="84"/>
    </row>
    <row r="22" spans="1:8">
      <c r="D22" s="11" t="s">
        <v>142</v>
      </c>
      <c r="G22" s="84"/>
      <c r="H22" s="84"/>
    </row>
    <row r="23" spans="1:8" ht="14.25" thickBot="1">
      <c r="E23" s="12" t="s">
        <v>34</v>
      </c>
      <c r="F23" s="13" t="s">
        <v>35</v>
      </c>
      <c r="G23" s="90" t="s">
        <v>36</v>
      </c>
      <c r="H23" s="90" t="s">
        <v>40</v>
      </c>
    </row>
    <row r="24" spans="1:8" ht="14.25" thickBot="1">
      <c r="E24" s="27" t="s">
        <v>145</v>
      </c>
      <c r="F24" s="27" t="s">
        <v>145</v>
      </c>
      <c r="G24" s="14"/>
      <c r="H24" s="19"/>
    </row>
    <row r="25" spans="1:8" ht="23.25" customHeight="1">
      <c r="A25">
        <v>1</v>
      </c>
      <c r="B25">
        <v>1</v>
      </c>
      <c r="E25" s="15" t="str">
        <f>IF(E24=$J$10,$K$5,IF(ROUNDDOWN(E24,0)=$J$5,$L$5,$K$5))</f>
        <v>レベル1</v>
      </c>
      <c r="F25" s="15" t="str">
        <f>IF(F24=$J$10,$K$5,IF(ROUNDDOWN(F24,0)=$J$5,$L$5,$K$5))</f>
        <v>レベル1</v>
      </c>
      <c r="G25" s="82" t="s">
        <v>57</v>
      </c>
      <c r="H25" s="115" t="s">
        <v>59</v>
      </c>
    </row>
    <row r="26" spans="1:8" ht="23.25" customHeight="1">
      <c r="A26">
        <v>2</v>
      </c>
      <c r="B26">
        <v>2</v>
      </c>
      <c r="E26" s="16" t="str">
        <f>IF(E24=$J$10,$K$6,IF(ROUNDDOWN(E24,0)=$J$6,$L$6,$K$6))</f>
        <v>レベル2</v>
      </c>
      <c r="F26" s="16" t="str">
        <f>IF(F24=$J$10,$K$6,IF(ROUNDDOWN(F24,0)=$J$6,$L$6,$K$6))</f>
        <v>レベル2</v>
      </c>
      <c r="G26" s="83" t="s">
        <v>58</v>
      </c>
      <c r="H26" s="116"/>
    </row>
    <row r="27" spans="1:8" ht="23.25" customHeight="1">
      <c r="A27">
        <v>3</v>
      </c>
      <c r="B27">
        <v>3</v>
      </c>
      <c r="E27" s="16" t="str">
        <f>IF(E24=$J$10,$K$7,IF(ROUNDDOWN(E24,0)=$J$7,$L$7,$K$7))</f>
        <v>レベル3</v>
      </c>
      <c r="F27" s="16" t="str">
        <f>IF(F24=$J$10,$K$7,IF(ROUNDDOWN(F24,0)=$J$7,$L$7,$K$7))</f>
        <v>レベル3</v>
      </c>
      <c r="G27" s="83" t="s">
        <v>143</v>
      </c>
      <c r="H27" s="116"/>
    </row>
    <row r="28" spans="1:8" ht="23.25" customHeight="1">
      <c r="A28">
        <v>4</v>
      </c>
      <c r="B28">
        <v>4</v>
      </c>
      <c r="E28" s="16" t="str">
        <f>IF(E24=$J$10,$K$8,IF(ROUNDDOWN(E24,0)=$J$8,$L$8,$K$8))</f>
        <v>レベル4</v>
      </c>
      <c r="F28" s="16" t="str">
        <f>IF(F24=$J$10,$K$8,IF(ROUNDDOWN(F24,0)=$J$8,$L$8,$K$8))</f>
        <v>レベル4</v>
      </c>
      <c r="G28" s="83" t="s">
        <v>144</v>
      </c>
      <c r="H28" s="117"/>
    </row>
    <row r="29" spans="1:8" hidden="1">
      <c r="A29" t="s">
        <v>37</v>
      </c>
      <c r="B29" t="s">
        <v>37</v>
      </c>
      <c r="E29" s="17" t="str">
        <f>IF(E24=$J$10,$K$9,IF(ROUNDDOWN(E24,0)=$J$9,$L$9,$K$9))</f>
        <v>レベル5</v>
      </c>
      <c r="F29" s="17" t="str">
        <f>IF(F24=$J$10,$K$9,IF(ROUNDDOWN(F24,0)=$J$9,$L$9,$K$9))</f>
        <v>レベル5</v>
      </c>
      <c r="G29" s="21"/>
      <c r="H29" s="20"/>
    </row>
    <row r="30" spans="1:8">
      <c r="E30" s="23"/>
      <c r="F30" s="23"/>
      <c r="G30" s="23"/>
    </row>
    <row r="31" spans="1:8">
      <c r="D31" s="11"/>
    </row>
    <row r="34" spans="1:2">
      <c r="A34">
        <v>1</v>
      </c>
      <c r="B34">
        <v>1</v>
      </c>
    </row>
    <row r="35" spans="1:2">
      <c r="A35">
        <v>2</v>
      </c>
      <c r="B35">
        <v>2</v>
      </c>
    </row>
    <row r="36" spans="1:2">
      <c r="A36">
        <v>3</v>
      </c>
      <c r="B36">
        <v>3</v>
      </c>
    </row>
    <row r="37" spans="1:2">
      <c r="A37">
        <v>4</v>
      </c>
      <c r="B37">
        <v>4</v>
      </c>
    </row>
    <row r="38" spans="1:2">
      <c r="A38" t="s">
        <v>37</v>
      </c>
      <c r="B38" t="s">
        <v>37</v>
      </c>
    </row>
  </sheetData>
  <sheetProtection password="B4E4" sheet="1" objects="1" scenarios="1"/>
  <dataConsolidate/>
  <mergeCells count="3">
    <mergeCell ref="H7:H10"/>
    <mergeCell ref="H16:H19"/>
    <mergeCell ref="H25:H28"/>
  </mergeCells>
  <phoneticPr fontId="2"/>
  <conditionalFormatting sqref="E6:F6">
    <cfRule type="expression" dxfId="2" priority="4" stopIfTrue="1">
      <formula>AND(OR(E6&lt;1,E6&gt;5),E6&lt;&gt;I12)</formula>
    </cfRule>
  </conditionalFormatting>
  <conditionalFormatting sqref="E15:F15">
    <cfRule type="expression" dxfId="1" priority="3" stopIfTrue="1">
      <formula>AND(OR(E15&lt;1,E15&gt;5),E15&lt;&gt;I21)</formula>
    </cfRule>
  </conditionalFormatting>
  <conditionalFormatting sqref="E24:F24">
    <cfRule type="expression" dxfId="0" priority="2" stopIfTrue="1">
      <formula>AND(OR(E24&lt;1,E24&gt;5),E24&lt;&gt;I30)</formula>
    </cfRule>
  </conditionalFormatting>
  <dataValidations count="1">
    <dataValidation type="list" allowBlank="1" showInputMessage="1" sqref="E24:F24 E15:F15 E6:F6">
      <formula1>A7:A11</formula1>
    </dataValidation>
  </dataValidations>
  <pageMargins left="0.70866141732283472" right="0.70866141732283472" top="0.74803149606299213" bottom="0.74803149606299213" header="0.31496062992125984" footer="0.31496062992125984"/>
  <pageSetup paperSize="9" scale="92" fitToHeight="0" orientation="portrait" r:id="rId1"/>
  <headerFooter>
    <oddHeader>&amp;L&amp;F&amp;R&amp;A</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結果</vt:lpstr>
      <vt:lpstr>健康</vt:lpstr>
      <vt:lpstr>省エネ</vt:lpstr>
      <vt:lpstr>長寿命</vt:lpstr>
      <vt:lpstr>結果!Print_Area</vt:lpstr>
      <vt:lpstr>健康!Print_Area</vt:lpstr>
      <vt:lpstr>省エネ!Print_Area</vt:lpstr>
      <vt:lpstr>長寿命!Print_Area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2015-07-18T02:36:37Z</dcterms:modified>
</cp:coreProperties>
</file>