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IBECSV2\jsbc研究開発部\05_CASBEE\4_★CASBEE評価マニュアル\2025,26年版（R07）\ウェルネス不動産\評価ソフト\"/>
    </mc:Choice>
  </mc:AlternateContent>
  <xr:revisionPtr revIDLastSave="0" documentId="8_{3555D986-DDBA-4AE0-8AAB-A60EABB052C2}" xr6:coauthVersionLast="47" xr6:coauthVersionMax="47" xr10:uidLastSave="{00000000-0000-0000-0000-000000000000}"/>
  <bookViews>
    <workbookView xWindow="7260" yWindow="165" windowWidth="20640" windowHeight="15315" tabRatio="863" xr2:uid="{00000000-000D-0000-FFFF-FFFF00000000}"/>
  </bookViews>
  <sheets>
    <sheet name="オフィス評価結果" sheetId="9" r:id="rId1"/>
    <sheet name="取組表" sheetId="20" r:id="rId2"/>
    <sheet name="SDGs結果表示" sheetId="18" state="hidden" r:id="rId3"/>
    <sheet name="クレジット" sheetId="4" r:id="rId4"/>
  </sheets>
  <externalReferences>
    <externalReference r:id="rId5"/>
    <externalReference r:id="rId6"/>
  </externalReferences>
  <definedNames>
    <definedName name="_xlnm.Print_Area" localSheetId="0">オフィス評価結果!$A$1:$Q$99</definedName>
    <definedName name="_xlnm.Print_Area" localSheetId="3">クレジット!$A$1:$Q$37</definedName>
    <definedName name="_xlnm.Print_Area" localSheetId="1">取組表!$B$1:$S$25</definedName>
    <definedName name="SDGsグラフ">INDIRECT(#REF!)</definedName>
    <definedName name="シティホテル">INDIRECT([1]SDGs結果表示!$A$1)</definedName>
    <definedName name="リゾートホテル">INDIRECT([2]SDGs結果表示!$A$1)</definedName>
    <definedName name="案1">#REF!</definedName>
    <definedName name="案2">#REF!</definedName>
    <definedName name="案3">#REF!</definedName>
    <definedName name="図形">INDIRECT(SDGs結果表示!$A$1)</definedName>
    <definedName name="非表示">SDGs結果表示!$B$4</definedName>
    <definedName name="表示">SDGs結果表示!$C$4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9" l="1"/>
  <c r="D44" i="9"/>
  <c r="D37" i="9"/>
  <c r="D27" i="9"/>
  <c r="D92" i="9"/>
  <c r="D87" i="9"/>
  <c r="D80" i="9"/>
  <c r="D76" i="9"/>
  <c r="D69" i="9"/>
  <c r="D60" i="9"/>
  <c r="D51" i="9"/>
  <c r="D48" i="9"/>
  <c r="G1" i="20"/>
  <c r="H11" i="20"/>
  <c r="G11" i="20" s="1"/>
  <c r="H16" i="20"/>
  <c r="H15" i="20"/>
  <c r="H13" i="20"/>
  <c r="H12" i="20"/>
  <c r="H14" i="20"/>
  <c r="G14" i="20" s="1"/>
  <c r="H18" i="20"/>
  <c r="H17" i="20"/>
  <c r="G19" i="20"/>
  <c r="L75" i="9" s="1"/>
  <c r="G10" i="20"/>
  <c r="L57" i="9" s="1"/>
  <c r="G5" i="20"/>
  <c r="L34" i="9" s="1"/>
  <c r="G4" i="20"/>
  <c r="L31" i="9" s="1"/>
  <c r="G9" i="20"/>
  <c r="L55" i="9" s="1"/>
  <c r="G8" i="20"/>
  <c r="L50" i="9" s="1"/>
  <c r="G21" i="20"/>
  <c r="L91" i="9" s="1"/>
  <c r="G6" i="20"/>
  <c r="L39" i="9" s="1"/>
  <c r="S1" i="20"/>
  <c r="B1" i="20"/>
  <c r="H5" i="20" l="1"/>
  <c r="L33" i="9" s="1"/>
  <c r="G17" i="20"/>
  <c r="L62" i="9"/>
  <c r="G18" i="20"/>
  <c r="L71" i="9" l="1"/>
  <c r="T10" i="9" l="1"/>
  <c r="T9" i="9" l="1"/>
  <c r="A1" i="18"/>
  <c r="Q99" i="9"/>
  <c r="M94" i="9"/>
  <c r="S10" i="9"/>
  <c r="S9" i="9"/>
  <c r="S8" i="9"/>
  <c r="C17" i="9" l="1"/>
  <c r="S17" i="9" s="1"/>
  <c r="T17" i="9" s="1"/>
  <c r="T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Junko ENDO</author>
  </authors>
  <commentList>
    <comment ref="C42" authorId="0" shapeId="0" xr:uid="{0205600D-BD7C-4F8E-80E4-E01BB0DEC516}">
      <text>
        <r>
          <rPr>
            <b/>
            <sz val="9"/>
            <color indexed="81"/>
            <rFont val="MS P ゴシック"/>
            <family val="3"/>
            <charset val="128"/>
          </rPr>
          <t>対象外の場合は空欄にする</t>
        </r>
      </text>
    </comment>
  </commentList>
</comments>
</file>

<file path=xl/sharedStrings.xml><?xml version="1.0" encoding="utf-8"?>
<sst xmlns="http://schemas.openxmlformats.org/spreadsheetml/2006/main" count="280" uniqueCount="199">
  <si>
    <t>項目ごとの平均スコアレーダー</t>
    <rPh sb="0" eb="2">
      <t>コウモク</t>
    </rPh>
    <rPh sb="5" eb="7">
      <t>ヘイキン</t>
    </rPh>
    <phoneticPr fontId="21"/>
  </si>
  <si>
    <t>■使用評価マニュアル：</t>
  </si>
  <si>
    <t>v1.0</t>
    <phoneticPr fontId="21"/>
  </si>
  <si>
    <t>建物概要</t>
  </si>
  <si>
    <t>建物名称</t>
  </si>
  <si>
    <t>○○ビル</t>
  </si>
  <si>
    <t>敷地面積</t>
  </si>
  <si>
    <t>○○○</t>
  </si>
  <si>
    <r>
      <t>m</t>
    </r>
    <r>
      <rPr>
        <vertAlign val="superscript"/>
        <sz val="10"/>
        <rFont val="Arial"/>
        <family val="2"/>
      </rPr>
      <t>2</t>
    </r>
    <phoneticPr fontId="2"/>
  </si>
  <si>
    <t>評価の段階</t>
  </si>
  <si>
    <t>運用段階評価</t>
    <rPh sb="0" eb="2">
      <t>ウンヨウ</t>
    </rPh>
    <phoneticPr fontId="2"/>
  </si>
  <si>
    <t>項目</t>
    <rPh sb="0" eb="2">
      <t>コウモク</t>
    </rPh>
    <phoneticPr fontId="2"/>
  </si>
  <si>
    <t>スコア</t>
    <phoneticPr fontId="2"/>
  </si>
  <si>
    <t>建設地</t>
  </si>
  <si>
    <r>
      <t>○○県○○市</t>
    </r>
    <r>
      <rPr>
        <sz val="10"/>
        <rFont val="Arial"/>
        <family val="2"/>
      </rPr>
      <t>XXXXXX</t>
    </r>
  </si>
  <si>
    <t>建築面積</t>
  </si>
  <si>
    <t>評価の実施日</t>
  </si>
  <si>
    <t>20XX/XX/XX</t>
  </si>
  <si>
    <t>用途地域</t>
  </si>
  <si>
    <t>商業地域、防火地域</t>
  </si>
  <si>
    <t>作成者</t>
  </si>
  <si>
    <t>建物用途</t>
  </si>
  <si>
    <t>事務所</t>
    <phoneticPr fontId="21"/>
  </si>
  <si>
    <t>階数</t>
  </si>
  <si>
    <r>
      <t>地上○○</t>
    </r>
    <r>
      <rPr>
        <sz val="10"/>
        <rFont val="Arial"/>
        <family val="2"/>
      </rPr>
      <t>F</t>
    </r>
  </si>
  <si>
    <t>竣工年月</t>
    <rPh sb="3" eb="4">
      <t>ゲツ</t>
    </rPh>
    <phoneticPr fontId="2"/>
  </si>
  <si>
    <t>19XX/XX/XX</t>
    <phoneticPr fontId="2"/>
  </si>
  <si>
    <t>構造</t>
  </si>
  <si>
    <r>
      <t>RC</t>
    </r>
    <r>
      <rPr>
        <sz val="10"/>
        <rFont val="ＭＳ Ｐゴシック"/>
        <family val="3"/>
        <charset val="128"/>
      </rPr>
      <t>造</t>
    </r>
  </si>
  <si>
    <t>確認日</t>
  </si>
  <si>
    <t>直近の大規模改修実施年月</t>
    <rPh sb="0" eb="2">
      <t>チョッキン</t>
    </rPh>
    <rPh sb="3" eb="6">
      <t>ダイキボ</t>
    </rPh>
    <rPh sb="6" eb="8">
      <t>カイシュウ</t>
    </rPh>
    <rPh sb="8" eb="10">
      <t>ジッシ</t>
    </rPh>
    <rPh sb="10" eb="12">
      <t>ネンゲツ</t>
    </rPh>
    <phoneticPr fontId="2"/>
  </si>
  <si>
    <t>20XX/XX/XX</t>
    <phoneticPr fontId="2"/>
  </si>
  <si>
    <t>平均居住人員</t>
  </si>
  <si>
    <t>XXX</t>
  </si>
  <si>
    <t>人</t>
  </si>
  <si>
    <t>確認者</t>
  </si>
  <si>
    <t>年間使用時間</t>
  </si>
  <si>
    <r>
      <t>時間</t>
    </r>
    <r>
      <rPr>
        <sz val="10"/>
        <rFont val="Arial"/>
        <family val="2"/>
      </rPr>
      <t>/</t>
    </r>
    <r>
      <rPr>
        <sz val="10"/>
        <rFont val="ＭＳ Ｐゴシック"/>
        <family val="3"/>
        <charset val="128"/>
      </rPr>
      <t>年</t>
    </r>
  </si>
  <si>
    <t>評価結果</t>
  </si>
  <si>
    <t>赤星</t>
    <rPh sb="0" eb="2">
      <t>アカホシ</t>
    </rPh>
    <phoneticPr fontId="2"/>
  </si>
  <si>
    <t>点星</t>
    <rPh sb="0" eb="1">
      <t>テン</t>
    </rPh>
    <rPh sb="1" eb="2">
      <t>ホシ</t>
    </rPh>
    <phoneticPr fontId="2"/>
  </si>
  <si>
    <t>平均</t>
    <rPh sb="0" eb="2">
      <t>ヘイキン</t>
    </rPh>
    <phoneticPr fontId="21"/>
  </si>
  <si>
    <r>
      <t>/</t>
    </r>
    <r>
      <rPr>
        <sz val="10"/>
        <rFont val="ＭＳ Ｐゴシック"/>
        <family val="3"/>
        <charset val="128"/>
      </rPr>
      <t>　満点）</t>
    </r>
    <rPh sb="2" eb="4">
      <t>マンテン</t>
    </rPh>
    <phoneticPr fontId="2"/>
  </si>
  <si>
    <r>
      <t>S</t>
    </r>
    <r>
      <rPr>
        <sz val="10"/>
        <rFont val="ＭＳ Ｐゴシック"/>
        <family val="3"/>
        <charset val="128"/>
      </rPr>
      <t>　ランク；</t>
    </r>
    <r>
      <rPr>
        <sz val="10"/>
        <color indexed="10"/>
        <rFont val="ＭＳ Ｐゴシック"/>
        <family val="3"/>
        <charset val="128"/>
      </rPr>
      <t>★★★★★</t>
    </r>
    <phoneticPr fontId="2"/>
  </si>
  <si>
    <t>≧</t>
  </si>
  <si>
    <r>
      <t>A</t>
    </r>
    <r>
      <rPr>
        <sz val="10"/>
        <rFont val="ＭＳ Ｐゴシック"/>
        <family val="3"/>
        <charset val="128"/>
      </rPr>
      <t>　ランク；</t>
    </r>
    <r>
      <rPr>
        <sz val="10"/>
        <color indexed="10"/>
        <rFont val="ＭＳ Ｐゴシック"/>
        <family val="3"/>
        <charset val="128"/>
      </rPr>
      <t>★★★★</t>
    </r>
    <phoneticPr fontId="2"/>
  </si>
  <si>
    <t>適合</t>
    <rPh sb="0" eb="2">
      <t>テキゴウ</t>
    </rPh>
    <phoneticPr fontId="2"/>
  </si>
  <si>
    <r>
      <t>B+</t>
    </r>
    <r>
      <rPr>
        <sz val="10"/>
        <rFont val="ＭＳ Ｐゴシック"/>
        <family val="3"/>
        <charset val="128"/>
      </rPr>
      <t>ランク；</t>
    </r>
    <r>
      <rPr>
        <sz val="10"/>
        <color indexed="10"/>
        <rFont val="ＭＳ Ｐゴシック"/>
        <family val="3"/>
        <charset val="128"/>
      </rPr>
      <t>★★★</t>
    </r>
    <phoneticPr fontId="2"/>
  </si>
  <si>
    <t>不適合</t>
    <rPh sb="0" eb="3">
      <t>フテキゴウ</t>
    </rPh>
    <phoneticPr fontId="2"/>
  </si>
  <si>
    <r>
      <t xml:space="preserve">B  </t>
    </r>
    <r>
      <rPr>
        <sz val="10"/>
        <rFont val="ＭＳ Ｐゴシック"/>
        <family val="3"/>
        <charset val="128"/>
      </rPr>
      <t>ランク；</t>
    </r>
    <r>
      <rPr>
        <sz val="10"/>
        <color indexed="10"/>
        <rFont val="ＭＳ Ｐゴシック"/>
        <family val="3"/>
        <charset val="128"/>
      </rPr>
      <t>★★</t>
    </r>
    <phoneticPr fontId="2"/>
  </si>
  <si>
    <r>
      <t>ポイントは小数点第</t>
    </r>
    <r>
      <rPr>
        <sz val="9"/>
        <rFont val="Arial"/>
        <family val="2"/>
      </rPr>
      <t>1</t>
    </r>
    <r>
      <rPr>
        <sz val="9"/>
        <rFont val="ＭＳ Ｐゴシック"/>
        <family val="3"/>
        <charset val="128"/>
      </rPr>
      <t>位までの表示とする</t>
    </r>
  </si>
  <si>
    <t>Qw1.　安全・安心</t>
    <phoneticPr fontId="21"/>
  </si>
  <si>
    <t>評価</t>
  </si>
  <si>
    <t>指標</t>
  </si>
  <si>
    <t>評価値</t>
  </si>
  <si>
    <t>1.</t>
    <phoneticPr fontId="21"/>
  </si>
  <si>
    <t>防災対策</t>
    <phoneticPr fontId="2"/>
  </si>
  <si>
    <t>躯体の耐震性</t>
    <rPh sb="0" eb="2">
      <t>クタイ</t>
    </rPh>
    <rPh sb="3" eb="5">
      <t>タイシン</t>
    </rPh>
    <rPh sb="5" eb="6">
      <t>セイ</t>
    </rPh>
    <phoneticPr fontId="2"/>
  </si>
  <si>
    <t>根拠等</t>
  </si>
  <si>
    <t>1.2</t>
    <phoneticPr fontId="2"/>
  </si>
  <si>
    <t>根拠等</t>
    <phoneticPr fontId="2"/>
  </si>
  <si>
    <t>　自給率向上の取組数</t>
    <rPh sb="1" eb="4">
      <t>ジキュウリツ</t>
    </rPh>
    <rPh sb="4" eb="6">
      <t>コウジョウ</t>
    </rPh>
    <rPh sb="7" eb="9">
      <t>トリクミ</t>
    </rPh>
    <rPh sb="9" eb="10">
      <t>スウ</t>
    </rPh>
    <phoneticPr fontId="2"/>
  </si>
  <si>
    <t>1.3</t>
    <phoneticPr fontId="21"/>
  </si>
  <si>
    <t>自然災害リスク対策</t>
  </si>
  <si>
    <t>　リスクの合計数</t>
    <rPh sb="5" eb="8">
      <t>ゴウケイスウ</t>
    </rPh>
    <phoneticPr fontId="2"/>
  </si>
  <si>
    <t>種類</t>
    <rPh sb="0" eb="2">
      <t>シュルイ</t>
    </rPh>
    <phoneticPr fontId="2"/>
  </si>
  <si>
    <t>1.4</t>
    <phoneticPr fontId="21"/>
  </si>
  <si>
    <t>BCP（事業継続計画）の有無</t>
    <rPh sb="4" eb="6">
      <t>ジギョウ</t>
    </rPh>
    <rPh sb="6" eb="8">
      <t>ケイゾク</t>
    </rPh>
    <rPh sb="8" eb="10">
      <t>ケイカク</t>
    </rPh>
    <rPh sb="12" eb="14">
      <t>ウム</t>
    </rPh>
    <phoneticPr fontId="2"/>
  </si>
  <si>
    <t>2.</t>
    <phoneticPr fontId="21"/>
  </si>
  <si>
    <t>安全・安心対策</t>
    <rPh sb="0" eb="2">
      <t>アンゼン</t>
    </rPh>
    <rPh sb="3" eb="5">
      <t>アンシン</t>
    </rPh>
    <rPh sb="5" eb="7">
      <t>タイサク</t>
    </rPh>
    <phoneticPr fontId="2"/>
  </si>
  <si>
    <t>2.1</t>
    <phoneticPr fontId="21"/>
  </si>
  <si>
    <t>セキュリティ設備</t>
    <rPh sb="6" eb="8">
      <t>セツビ</t>
    </rPh>
    <phoneticPr fontId="2"/>
  </si>
  <si>
    <t>　防犯対策の取組数</t>
    <rPh sb="1" eb="3">
      <t>ボウハン</t>
    </rPh>
    <rPh sb="3" eb="5">
      <t>タイサク</t>
    </rPh>
    <rPh sb="6" eb="8">
      <t>トリクミ</t>
    </rPh>
    <rPh sb="8" eb="9">
      <t>スウ</t>
    </rPh>
    <phoneticPr fontId="2"/>
  </si>
  <si>
    <t>2.2</t>
    <phoneticPr fontId="2"/>
  </si>
  <si>
    <t>バリアフリー法への対応</t>
    <rPh sb="6" eb="7">
      <t>ホウ</t>
    </rPh>
    <rPh sb="9" eb="11">
      <t>タイオウ</t>
    </rPh>
    <phoneticPr fontId="2"/>
  </si>
  <si>
    <t>2.3</t>
    <phoneticPr fontId="2"/>
  </si>
  <si>
    <t>土壌環境品質・ブラウンフィールド再生</t>
  </si>
  <si>
    <r>
      <t>[</t>
    </r>
    <r>
      <rPr>
        <sz val="10"/>
        <color rgb="FFFF0000"/>
        <rFont val="ＭＳ Ｐゴシック"/>
        <family val="3"/>
        <charset val="128"/>
      </rPr>
      <t>区域指定外は対象外</t>
    </r>
    <r>
      <rPr>
        <sz val="10"/>
        <color rgb="FFFF0000"/>
        <rFont val="Arial"/>
        <family val="2"/>
      </rPr>
      <t>]</t>
    </r>
    <rPh sb="1" eb="3">
      <t>クイキ</t>
    </rPh>
    <rPh sb="3" eb="5">
      <t>シテイ</t>
    </rPh>
    <rPh sb="5" eb="6">
      <t>ガイ</t>
    </rPh>
    <rPh sb="7" eb="9">
      <t>タイショウ</t>
    </rPh>
    <phoneticPr fontId="2"/>
  </si>
  <si>
    <t>Qw1</t>
    <phoneticPr fontId="21"/>
  </si>
  <si>
    <t>Qw2.　健康性・快適性</t>
    <phoneticPr fontId="21"/>
  </si>
  <si>
    <t>デザイン性</t>
    <phoneticPr fontId="2"/>
  </si>
  <si>
    <t>外観デザイン</t>
    <phoneticPr fontId="2"/>
  </si>
  <si>
    <t>　取組表による場合のポイント数</t>
    <rPh sb="1" eb="3">
      <t>トリクミ</t>
    </rPh>
    <rPh sb="3" eb="4">
      <t>ヒョウ</t>
    </rPh>
    <rPh sb="7" eb="9">
      <t>バアイ</t>
    </rPh>
    <rPh sb="14" eb="15">
      <t>スウ</t>
    </rPh>
    <phoneticPr fontId="2"/>
  </si>
  <si>
    <t>ポイント</t>
    <phoneticPr fontId="2"/>
  </si>
  <si>
    <t>リフレッシュ</t>
    <phoneticPr fontId="2"/>
  </si>
  <si>
    <t>オフィスからの眺望、開放感</t>
    <phoneticPr fontId="2"/>
  </si>
  <si>
    <t>　天井高</t>
    <rPh sb="1" eb="3">
      <t>テンジョウ</t>
    </rPh>
    <rPh sb="3" eb="4">
      <t>ダカ</t>
    </rPh>
    <phoneticPr fontId="2"/>
  </si>
  <si>
    <t>m以上</t>
    <rPh sb="1" eb="3">
      <t>イジョウ</t>
    </rPh>
    <phoneticPr fontId="2"/>
  </si>
  <si>
    <t>2.2</t>
    <phoneticPr fontId="21"/>
  </si>
  <si>
    <t>生物多様性の向上</t>
  </si>
  <si>
    <t>　②取組表による場合の項目数</t>
    <rPh sb="2" eb="4">
      <t>トリクミ</t>
    </rPh>
    <rPh sb="4" eb="5">
      <t>ヒョウ</t>
    </rPh>
    <rPh sb="8" eb="10">
      <t>バアイ</t>
    </rPh>
    <rPh sb="11" eb="13">
      <t>コウモク</t>
    </rPh>
    <rPh sb="13" eb="14">
      <t>スウ</t>
    </rPh>
    <phoneticPr fontId="2"/>
  </si>
  <si>
    <t>2.3</t>
    <phoneticPr fontId="21"/>
  </si>
  <si>
    <t>トイレの充足性・機能性</t>
    <rPh sb="4" eb="7">
      <t>ジュウソクセイ</t>
    </rPh>
    <rPh sb="8" eb="10">
      <t>キノウ</t>
    </rPh>
    <rPh sb="10" eb="11">
      <t>セイ</t>
    </rPh>
    <phoneticPr fontId="2"/>
  </si>
  <si>
    <t>　快適性を向上する取組数</t>
    <rPh sb="1" eb="4">
      <t>カイテキセイ</t>
    </rPh>
    <rPh sb="5" eb="7">
      <t>コウジョウ</t>
    </rPh>
    <rPh sb="9" eb="11">
      <t>トリクミ</t>
    </rPh>
    <rPh sb="11" eb="12">
      <t>スウ</t>
    </rPh>
    <phoneticPr fontId="2"/>
  </si>
  <si>
    <t>2.4</t>
    <phoneticPr fontId="21"/>
  </si>
  <si>
    <t>リフレッシュスペース</t>
    <phoneticPr fontId="2"/>
  </si>
  <si>
    <t>3.</t>
    <phoneticPr fontId="21"/>
  </si>
  <si>
    <t>室内環境質</t>
    <phoneticPr fontId="2"/>
  </si>
  <si>
    <t>3.1</t>
    <phoneticPr fontId="21"/>
  </si>
  <si>
    <t>建築物衛生基準への適合状況</t>
    <phoneticPr fontId="2"/>
  </si>
  <si>
    <t>3.2</t>
    <phoneticPr fontId="21"/>
  </si>
  <si>
    <t>自然換気性能</t>
  </si>
  <si>
    <t>　自然換気有効開口面積</t>
    <phoneticPr fontId="2"/>
  </si>
  <si>
    <t>3.3</t>
    <phoneticPr fontId="21"/>
  </si>
  <si>
    <t>自然採光</t>
    <rPh sb="0" eb="2">
      <t>シゼン</t>
    </rPh>
    <rPh sb="2" eb="4">
      <t>サイコウ</t>
    </rPh>
    <phoneticPr fontId="2"/>
  </si>
  <si>
    <t>　開口率</t>
  </si>
  <si>
    <t>％</t>
  </si>
  <si>
    <t>3.4</t>
    <phoneticPr fontId="21"/>
  </si>
  <si>
    <t>分煙対応、禁煙対応</t>
    <phoneticPr fontId="2"/>
  </si>
  <si>
    <t>4.</t>
    <phoneticPr fontId="21"/>
  </si>
  <si>
    <t>維持管理</t>
    <rPh sb="0" eb="2">
      <t>イジ</t>
    </rPh>
    <rPh sb="2" eb="4">
      <t>カンリ</t>
    </rPh>
    <phoneticPr fontId="2"/>
  </si>
  <si>
    <t>4.1</t>
    <phoneticPr fontId="2"/>
  </si>
  <si>
    <t>　維持管理に関する取組数</t>
    <rPh sb="1" eb="3">
      <t>イジ</t>
    </rPh>
    <rPh sb="3" eb="5">
      <t>カンリ</t>
    </rPh>
    <rPh sb="6" eb="7">
      <t>カン</t>
    </rPh>
    <rPh sb="9" eb="11">
      <t>トリクミ</t>
    </rPh>
    <rPh sb="11" eb="12">
      <t>スウ</t>
    </rPh>
    <phoneticPr fontId="2"/>
  </si>
  <si>
    <t>点</t>
    <rPh sb="0" eb="1">
      <t>テン</t>
    </rPh>
    <phoneticPr fontId="2"/>
  </si>
  <si>
    <t>4.2</t>
    <phoneticPr fontId="21"/>
  </si>
  <si>
    <t>満足度調査の定期的実施等</t>
    <phoneticPr fontId="2"/>
  </si>
  <si>
    <t>4.3</t>
    <phoneticPr fontId="21"/>
  </si>
  <si>
    <t>健康・維持増進プログラム</t>
    <phoneticPr fontId="2"/>
  </si>
  <si>
    <t>　プログラム数</t>
    <rPh sb="6" eb="7">
      <t>スウ</t>
    </rPh>
    <phoneticPr fontId="2"/>
  </si>
  <si>
    <r>
      <t>Qw</t>
    </r>
    <r>
      <rPr>
        <sz val="10"/>
        <rFont val="Yu Gothic"/>
        <family val="2"/>
        <charset val="128"/>
      </rPr>
      <t>２</t>
    </r>
    <phoneticPr fontId="21"/>
  </si>
  <si>
    <t>Qw3.　知的生産性向上</t>
    <rPh sb="10" eb="12">
      <t>コウジョウ</t>
    </rPh>
    <phoneticPr fontId="21"/>
  </si>
  <si>
    <t>環境性能の特徴</t>
    <rPh sb="0" eb="2">
      <t>カンキョウ</t>
    </rPh>
    <rPh sb="2" eb="4">
      <t>セイノウ</t>
    </rPh>
    <rPh sb="5" eb="7">
      <t>トクチョウ</t>
    </rPh>
    <phoneticPr fontId="2"/>
  </si>
  <si>
    <t>空間・内装</t>
    <phoneticPr fontId="2"/>
  </si>
  <si>
    <t>1.1</t>
    <phoneticPr fontId="21"/>
  </si>
  <si>
    <t>空間の形状・自由さ</t>
    <phoneticPr fontId="2"/>
  </si>
  <si>
    <t>1.2</t>
    <phoneticPr fontId="21"/>
  </si>
  <si>
    <t>動線における出会いの場の創出</t>
    <phoneticPr fontId="2"/>
  </si>
  <si>
    <t>打ち合わせスペース</t>
    <phoneticPr fontId="2"/>
  </si>
  <si>
    <t>情報・通信</t>
    <phoneticPr fontId="2"/>
  </si>
  <si>
    <t>高度情報通信インフラ</t>
    <phoneticPr fontId="2"/>
  </si>
  <si>
    <t>情報共有インフラ</t>
    <phoneticPr fontId="2"/>
  </si>
  <si>
    <t>　情報共有を促進する取組数</t>
    <rPh sb="1" eb="3">
      <t>ジョウホウ</t>
    </rPh>
    <rPh sb="3" eb="5">
      <t>キョウユウ</t>
    </rPh>
    <rPh sb="6" eb="8">
      <t>ソクシン</t>
    </rPh>
    <rPh sb="10" eb="13">
      <t>トリクミスウ</t>
    </rPh>
    <phoneticPr fontId="2"/>
  </si>
  <si>
    <t>Qw3</t>
    <phoneticPr fontId="21"/>
  </si>
  <si>
    <t>評価機関、評価員記名欄</t>
    <rPh sb="0" eb="2">
      <t>ヒョウカ</t>
    </rPh>
    <rPh sb="2" eb="4">
      <t>キカン</t>
    </rPh>
    <rPh sb="5" eb="7">
      <t>ヒョウカ</t>
    </rPh>
    <rPh sb="7" eb="8">
      <t>イン</t>
    </rPh>
    <rPh sb="8" eb="10">
      <t>キメイ</t>
    </rPh>
    <rPh sb="10" eb="11">
      <t>ラン</t>
    </rPh>
    <phoneticPr fontId="2"/>
  </si>
  <si>
    <t>認証機関記名欄</t>
    <phoneticPr fontId="2"/>
  </si>
  <si>
    <t>（得点</t>
    <rPh sb="1" eb="3">
      <t>トクテン</t>
    </rPh>
    <phoneticPr fontId="2"/>
  </si>
  <si>
    <t>得点＝25×（［平均］－１）</t>
    <rPh sb="0" eb="2">
      <t>トクテン</t>
    </rPh>
    <rPh sb="8" eb="10">
      <t>ヘイキン</t>
    </rPh>
    <phoneticPr fontId="21"/>
  </si>
  <si>
    <t>評価する取組み</t>
    <rPh sb="0" eb="2">
      <t>ヒョウカ</t>
    </rPh>
    <rPh sb="4" eb="6">
      <t>トリクミ</t>
    </rPh>
    <phoneticPr fontId="2"/>
  </si>
  <si>
    <t>合計</t>
    <rPh sb="0" eb="2">
      <t>ゴウケイ</t>
    </rPh>
    <phoneticPr fontId="2"/>
  </si>
  <si>
    <t>合計2</t>
    <rPh sb="0" eb="2">
      <t>ゴウケイ</t>
    </rPh>
    <phoneticPr fontId="2"/>
  </si>
  <si>
    <t>No.1</t>
    <phoneticPr fontId="2"/>
  </si>
  <si>
    <t>No.2</t>
  </si>
  <si>
    <t>No.3</t>
  </si>
  <si>
    <t>No.4</t>
  </si>
  <si>
    <t>No.5</t>
  </si>
  <si>
    <t>No.6</t>
  </si>
  <si>
    <t>No.7</t>
  </si>
  <si>
    <t>No.8</t>
  </si>
  <si>
    <t>No.9</t>
  </si>
  <si>
    <t>No.10</t>
  </si>
  <si>
    <t>No.11</t>
  </si>
  <si>
    <t>1.2</t>
  </si>
  <si>
    <t>Qw1.　安全・安心</t>
  </si>
  <si>
    <t>1.3</t>
  </si>
  <si>
    <t>2.1</t>
  </si>
  <si>
    <t>Qw2.　健康性・快適性</t>
  </si>
  <si>
    <t>2.2</t>
  </si>
  <si>
    <t>2.3</t>
  </si>
  <si>
    <t>3.1</t>
  </si>
  <si>
    <t>4.1</t>
  </si>
  <si>
    <t>4.3</t>
  </si>
  <si>
    <t>健康・維持増進プログラム</t>
  </si>
  <si>
    <t>情報共有インフラ</t>
  </si>
  <si>
    <t>Qw3.　知的生産性</t>
  </si>
  <si>
    <t>〇</t>
  </si>
  <si>
    <t>〇</t>
    <phoneticPr fontId="2"/>
  </si>
  <si>
    <t>冬</t>
    <rPh sb="0" eb="1">
      <t>フユ</t>
    </rPh>
    <phoneticPr fontId="2"/>
  </si>
  <si>
    <t>中間期</t>
    <rPh sb="0" eb="3">
      <t>チュウカンキ</t>
    </rPh>
    <phoneticPr fontId="2"/>
  </si>
  <si>
    <t>②取組み評価</t>
    <phoneticPr fontId="2"/>
  </si>
  <si>
    <t>１項目</t>
  </si>
  <si>
    <t>２項目</t>
  </si>
  <si>
    <t>２～４項目</t>
  </si>
  <si>
    <t>３項目以上</t>
  </si>
  <si>
    <t>夏</t>
    <rPh sb="0" eb="1">
      <t>ナツ</t>
    </rPh>
    <phoneticPr fontId="2"/>
  </si>
  <si>
    <t>劣悪
項目数</t>
    <rPh sb="0" eb="2">
      <t>レツアク</t>
    </rPh>
    <rPh sb="3" eb="5">
      <t>コウモク</t>
    </rPh>
    <rPh sb="5" eb="6">
      <t>スウ</t>
    </rPh>
    <phoneticPr fontId="2"/>
  </si>
  <si>
    <t>基準
不適合
項目数</t>
    <phoneticPr fontId="2"/>
  </si>
  <si>
    <t>建築物衛生基準への適合状況※3</t>
    <phoneticPr fontId="2"/>
  </si>
  <si>
    <t>No.1＝温度、No.2＝相対湿度、No.3＝気流、No.4＝炭酸ガス、No.5＝一酸化炭素、No.6＝浮遊粉塵</t>
  </si>
  <si>
    <t>※3：各No.の欄に以下の環境要素の劣悪項目、不適合項目を選ぶ。合計2には各季節ごとの数、合計には劣悪項目と基準不適合項目の数が入る。</t>
    <rPh sb="3" eb="4">
      <t>カク</t>
    </rPh>
    <rPh sb="8" eb="9">
      <t>ラン</t>
    </rPh>
    <rPh sb="10" eb="12">
      <t>イカ</t>
    </rPh>
    <rPh sb="13" eb="17">
      <t>カンキョウヨウソ</t>
    </rPh>
    <rPh sb="18" eb="22">
      <t>レツアクコウモク</t>
    </rPh>
    <rPh sb="23" eb="26">
      <t>フテキゴウ</t>
    </rPh>
    <rPh sb="26" eb="28">
      <t>コウモク</t>
    </rPh>
    <rPh sb="29" eb="30">
      <t>エラ</t>
    </rPh>
    <rPh sb="32" eb="34">
      <t>ゴウケイ</t>
    </rPh>
    <rPh sb="37" eb="38">
      <t>カク</t>
    </rPh>
    <rPh sb="38" eb="40">
      <t>キセツ</t>
    </rPh>
    <rPh sb="43" eb="44">
      <t>カズ</t>
    </rPh>
    <rPh sb="45" eb="47">
      <t>ゴウケイ</t>
    </rPh>
    <rPh sb="49" eb="51">
      <t>レツアク</t>
    </rPh>
    <rPh sb="51" eb="53">
      <t>コウモク</t>
    </rPh>
    <rPh sb="54" eb="56">
      <t>キジュン</t>
    </rPh>
    <rPh sb="56" eb="59">
      <t>フテキゴウ</t>
    </rPh>
    <rPh sb="59" eb="61">
      <t>コウモク</t>
    </rPh>
    <rPh sb="62" eb="63">
      <t>カズ</t>
    </rPh>
    <rPh sb="64" eb="65">
      <t>ハイ</t>
    </rPh>
    <phoneticPr fontId="2"/>
  </si>
  <si>
    <t>＞</t>
    <phoneticPr fontId="21"/>
  </si>
  <si>
    <t>×</t>
  </si>
  <si>
    <t>×</t>
    <phoneticPr fontId="2"/>
  </si>
  <si>
    <t>設備（電力等）の自給率向上</t>
    <rPh sb="0" eb="2">
      <t>セツビ</t>
    </rPh>
    <rPh sb="3" eb="6">
      <t>デンリョクナド</t>
    </rPh>
    <rPh sb="8" eb="11">
      <t>ジキュウリツ</t>
    </rPh>
    <rPh sb="11" eb="13">
      <t>コウジョウ</t>
    </rPh>
    <phoneticPr fontId="2"/>
  </si>
  <si>
    <t>※2：合計の点数は取組み表のポイントを考慮した合計ポイント数としている。</t>
    <rPh sb="3" eb="5">
      <t>ゴウケイ</t>
    </rPh>
    <rPh sb="6" eb="8">
      <t>テンスウ</t>
    </rPh>
    <rPh sb="9" eb="11">
      <t>トリク</t>
    </rPh>
    <rPh sb="12" eb="13">
      <t>ヒョウ</t>
    </rPh>
    <rPh sb="19" eb="21">
      <t>コウリョ</t>
    </rPh>
    <rPh sb="23" eb="25">
      <t>ゴウケイ</t>
    </rPh>
    <rPh sb="29" eb="30">
      <t>スウ</t>
    </rPh>
    <phoneticPr fontId="2"/>
  </si>
  <si>
    <t>自然災害リスク対策※1</t>
    <phoneticPr fontId="2"/>
  </si>
  <si>
    <t>外観デザイン※2</t>
    <phoneticPr fontId="2"/>
  </si>
  <si>
    <t>I.特定建築物の場合※2</t>
    <phoneticPr fontId="2"/>
  </si>
  <si>
    <t>II.特定建築物以外の場合※2</t>
    <rPh sb="8" eb="10">
      <t>イガイ</t>
    </rPh>
    <phoneticPr fontId="2"/>
  </si>
  <si>
    <t>※1：自然災害リスクでは、適合無：空欄、適合有対策無：×、適合有対策済：〇を選ぶ。リスク合計数は「合計2」、対策済項目の数は「合計」としている。</t>
    <rPh sb="3" eb="5">
      <t>シゼン</t>
    </rPh>
    <rPh sb="5" eb="7">
      <t>サイガイ</t>
    </rPh>
    <rPh sb="13" eb="15">
      <t>テキゴウ</t>
    </rPh>
    <rPh sb="15" eb="16">
      <t>ナシ</t>
    </rPh>
    <rPh sb="17" eb="19">
      <t>クウラン</t>
    </rPh>
    <rPh sb="20" eb="22">
      <t>テキゴウ</t>
    </rPh>
    <rPh sb="22" eb="23">
      <t>アリ</t>
    </rPh>
    <rPh sb="23" eb="25">
      <t>タイサク</t>
    </rPh>
    <rPh sb="25" eb="26">
      <t>ナシ</t>
    </rPh>
    <rPh sb="29" eb="31">
      <t>テキゴウ</t>
    </rPh>
    <rPh sb="31" eb="32">
      <t>アリ</t>
    </rPh>
    <rPh sb="32" eb="34">
      <t>タイサク</t>
    </rPh>
    <rPh sb="34" eb="35">
      <t>ズミ</t>
    </rPh>
    <rPh sb="38" eb="39">
      <t>エラ</t>
    </rPh>
    <rPh sb="44" eb="46">
      <t>ゴウケイ</t>
    </rPh>
    <rPh sb="46" eb="47">
      <t>スウ</t>
    </rPh>
    <rPh sb="49" eb="51">
      <t>ゴウケイ</t>
    </rPh>
    <rPh sb="53" eb="54">
      <t>ケイスウ</t>
    </rPh>
    <rPh sb="54" eb="56">
      <t>タイサク</t>
    </rPh>
    <rPh sb="56" eb="57">
      <t>スミ</t>
    </rPh>
    <rPh sb="57" eb="59">
      <t>コウモク</t>
    </rPh>
    <rPh sb="60" eb="61">
      <t>カズ</t>
    </rPh>
    <rPh sb="63" eb="65">
      <t>ゴウケイ</t>
    </rPh>
    <phoneticPr fontId="2"/>
  </si>
  <si>
    <t>　対策済項目数</t>
    <rPh sb="6" eb="7">
      <t>スウ</t>
    </rPh>
    <phoneticPr fontId="21"/>
  </si>
  <si>
    <t>設備の自給率向上</t>
    <rPh sb="0" eb="2">
      <t>セツビ</t>
    </rPh>
    <rPh sb="3" eb="6">
      <t>ジキュウリツ</t>
    </rPh>
    <rPh sb="6" eb="8">
      <t>コウジョウ</t>
    </rPh>
    <phoneticPr fontId="2"/>
  </si>
  <si>
    <t>５項目以上</t>
    <rPh sb="1" eb="2">
      <t>コウ</t>
    </rPh>
    <phoneticPr fontId="2"/>
  </si>
  <si>
    <r>
      <t>cm</t>
    </r>
    <r>
      <rPr>
        <vertAlign val="superscript"/>
        <sz val="10"/>
        <rFont val="ＭＳ Ｐゴシック"/>
        <family val="3"/>
        <charset val="128"/>
      </rPr>
      <t>2</t>
    </r>
    <r>
      <rPr>
        <sz val="10"/>
        <rFont val="ＭＳ Ｐゴシック"/>
        <family val="3"/>
        <charset val="128"/>
      </rPr>
      <t>/㎡</t>
    </r>
    <phoneticPr fontId="2"/>
  </si>
  <si>
    <t>ウ-XXXXXX-XX</t>
  </si>
  <si>
    <t>評価員No.</t>
    <rPh sb="0" eb="3">
      <t>ヒョウカイン</t>
    </rPh>
    <phoneticPr fontId="21"/>
  </si>
  <si>
    <t>延床面積(評価対象分)</t>
    <rPh sb="5" eb="7">
      <t>ヒョウカ</t>
    </rPh>
    <rPh sb="7" eb="9">
      <t>タイショウ</t>
    </rPh>
    <rPh sb="9" eb="10">
      <t>ブン</t>
    </rPh>
    <phoneticPr fontId="21"/>
  </si>
  <si>
    <t>部分評価の場合の特記事項</t>
    <rPh sb="0" eb="2">
      <t>ブブン</t>
    </rPh>
    <rPh sb="2" eb="4">
      <t>ヒョウカ</t>
    </rPh>
    <rPh sb="5" eb="7">
      <t>バアイ</t>
    </rPh>
    <rPh sb="8" eb="12">
      <t>トッキジコウ</t>
    </rPh>
    <phoneticPr fontId="21"/>
  </si>
  <si>
    <t>例）建物全体延床面積〇〇㎡</t>
    <rPh sb="0" eb="1">
      <t>レイ</t>
    </rPh>
    <rPh sb="2" eb="4">
      <t>タテモノ</t>
    </rPh>
    <rPh sb="4" eb="6">
      <t>ゼンタイ</t>
    </rPh>
    <rPh sb="6" eb="7">
      <t>ノ</t>
    </rPh>
    <rPh sb="7" eb="8">
      <t>ユカ</t>
    </rPh>
    <rPh sb="8" eb="10">
      <t>メンセキ</t>
    </rPh>
    <phoneticPr fontId="21"/>
  </si>
  <si>
    <r>
      <t>CASBEE-</t>
    </r>
    <r>
      <rPr>
        <sz val="10"/>
        <rFont val="Yu Gothic"/>
        <family val="2"/>
        <charset val="128"/>
      </rPr>
      <t xml:space="preserve">ウェルネス不動産 </t>
    </r>
    <r>
      <rPr>
        <sz val="10"/>
        <rFont val="Arial"/>
        <family val="2"/>
      </rPr>
      <t>2026</t>
    </r>
    <r>
      <rPr>
        <sz val="10"/>
        <rFont val="Yu Gothic"/>
        <family val="2"/>
        <charset val="128"/>
      </rPr>
      <t>年版</t>
    </r>
    <rPh sb="21" eb="2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</si>
</sst>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yyyy&quot;年&quot;m&quot;月&quot;d&quot;日&quot;;@"/>
    <numFmt numFmtId="177" formatCode="0_ "/>
    <numFmt numFmtId="178" formatCode="#,##0_ "/>
    <numFmt numFmtId="179" formatCode="#,##0.0;[Red]\-#,##0.0"/>
    <numFmt numFmtId="180" formatCode="0.0_ "/>
    <numFmt numFmtId="181" formatCode="0.0_);[Red]\(0.0\)"/>
    <numFmt numFmtId="182" formatCode="0.00_ "/>
    <numFmt numFmtId="183" formatCode="0.0"/>
    <numFmt numFmtId="184" formatCode="0_);[Red]\(0\)"/>
    <numFmt numFmtId="185" formatCode="0.0;0.0;&quot;-&quot;\ "/>
    <numFmt numFmtId="186" formatCode="0;0;&quot;－&quot;"/>
    <numFmt numFmtId="187" formatCode="0.00;0.00;&quot;-&quot;"/>
  </numFmts>
  <fonts count="38">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b/>
      <sz val="11"/>
      <name val="ＭＳ Ｐゴシック"/>
      <family val="3"/>
      <charset val="128"/>
    </font>
    <font>
      <sz val="10"/>
      <name val="ＭＳ Ｐゴシック"/>
      <family val="3"/>
      <charset val="128"/>
    </font>
    <font>
      <b/>
      <sz val="11"/>
      <color indexed="9"/>
      <name val="ＭＳ Ｐゴシック"/>
      <family val="3"/>
      <charset val="128"/>
    </font>
    <font>
      <sz val="11"/>
      <name val="Arial"/>
      <family val="2"/>
    </font>
    <font>
      <b/>
      <sz val="11"/>
      <color indexed="9"/>
      <name val="Arial"/>
      <family val="2"/>
    </font>
    <font>
      <b/>
      <sz val="10"/>
      <name val="ＭＳ Ｐゴシック"/>
      <family val="3"/>
      <charset val="128"/>
    </font>
    <font>
      <vertAlign val="superscript"/>
      <sz val="10"/>
      <name val="Arial"/>
      <family val="2"/>
    </font>
    <font>
      <sz val="10"/>
      <color indexed="10"/>
      <name val="ＭＳ Ｐゴシック"/>
      <family val="3"/>
      <charset val="128"/>
    </font>
    <font>
      <sz val="9"/>
      <name val="ＭＳ Ｐゴシック"/>
      <family val="3"/>
      <charset val="128"/>
    </font>
    <font>
      <b/>
      <sz val="16"/>
      <name val="ＭＳ Ｐゴシック"/>
      <family val="3"/>
      <charset val="128"/>
    </font>
    <font>
      <sz val="11"/>
      <name val="ＭＳ Ｐゴシック"/>
      <family val="3"/>
      <charset val="128"/>
    </font>
    <font>
      <sz val="13"/>
      <name val="ＭＳ Ｐゴシック"/>
      <family val="3"/>
      <charset val="128"/>
    </font>
    <font>
      <sz val="11"/>
      <color theme="1"/>
      <name val="ＭＳ Ｐゴシック"/>
      <family val="3"/>
      <charset val="128"/>
      <scheme val="minor"/>
    </font>
    <font>
      <sz val="11"/>
      <color rgb="FFFF0000"/>
      <name val="ＭＳ Ｐゴシック"/>
      <family val="3"/>
      <charset val="128"/>
    </font>
    <font>
      <sz val="9"/>
      <name val="Arial"/>
      <family val="2"/>
    </font>
    <font>
      <b/>
      <sz val="28"/>
      <name val="ＭＳ Ｐゴシック"/>
      <family val="3"/>
      <charset val="128"/>
    </font>
    <font>
      <sz val="10"/>
      <color rgb="FFFF0000"/>
      <name val="ＭＳ Ｐゴシック"/>
      <family val="3"/>
      <charset val="128"/>
    </font>
    <font>
      <sz val="6"/>
      <name val="ＭＳ Ｐゴシック"/>
      <family val="2"/>
      <charset val="128"/>
      <scheme val="minor"/>
    </font>
    <font>
      <b/>
      <sz val="11"/>
      <color theme="0"/>
      <name val="ＭＳ Ｐゴシック"/>
      <family val="3"/>
      <charset val="128"/>
    </font>
    <font>
      <sz val="8"/>
      <name val="ＭＳ Ｐゴシック"/>
      <family val="3"/>
      <charset val="128"/>
    </font>
    <font>
      <sz val="10"/>
      <color theme="1"/>
      <name val="Arial"/>
      <family val="2"/>
    </font>
    <font>
      <sz val="10"/>
      <name val="Yu Gothic"/>
      <family val="2"/>
      <charset val="128"/>
    </font>
    <font>
      <b/>
      <sz val="14"/>
      <name val="ＭＳ Ｐゴシック"/>
      <family val="3"/>
      <charset val="128"/>
    </font>
    <font>
      <sz val="11"/>
      <color theme="1"/>
      <name val="Arial"/>
      <family val="2"/>
    </font>
    <font>
      <b/>
      <sz val="9"/>
      <color indexed="81"/>
      <name val="MS P ゴシック"/>
      <family val="3"/>
      <charset val="128"/>
    </font>
    <font>
      <sz val="10"/>
      <color rgb="FFFF0000"/>
      <name val="Arial"/>
      <family val="2"/>
    </font>
    <font>
      <b/>
      <sz val="10"/>
      <name val="Arial"/>
      <family val="2"/>
    </font>
    <font>
      <b/>
      <sz val="9"/>
      <name val="ＭＳ Ｐゴシック"/>
      <family val="3"/>
      <charset val="128"/>
    </font>
    <font>
      <b/>
      <sz val="9"/>
      <color indexed="63"/>
      <name val="Arial"/>
      <family val="2"/>
    </font>
    <font>
      <b/>
      <sz val="11"/>
      <color indexed="63"/>
      <name val="Arial"/>
      <family val="2"/>
    </font>
    <font>
      <sz val="9"/>
      <name val="Yu Gothic"/>
      <family val="2"/>
      <charset val="128"/>
    </font>
    <font>
      <sz val="10"/>
      <color theme="1"/>
      <name val="ＭＳ Ｐゴシック"/>
      <family val="2"/>
      <charset val="128"/>
    </font>
    <font>
      <vertAlign val="superscript"/>
      <sz val="10"/>
      <name val="ＭＳ Ｐゴシック"/>
      <family val="3"/>
      <charset val="128"/>
    </font>
    <font>
      <sz val="10"/>
      <name val="ＭＳ Ｐゴシック"/>
      <family val="2"/>
      <charset val="128"/>
    </font>
  </fonts>
  <fills count="12">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theme="1"/>
        <bgColor indexed="64"/>
      </patternFill>
    </fill>
    <fill>
      <patternFill patternType="solid">
        <fgColor rgb="FFFFFFCC"/>
        <bgColor indexed="64"/>
      </patternFill>
    </fill>
    <fill>
      <patternFill patternType="solid">
        <fgColor indexed="22"/>
        <bgColor indexed="64"/>
      </patternFill>
    </fill>
    <fill>
      <patternFill patternType="lightTrellis">
        <bgColor rgb="FFFFFFCC"/>
      </patternFill>
    </fill>
    <fill>
      <patternFill patternType="solid">
        <fgColor rgb="FFCCFFFF"/>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9" fontId="14" fillId="0" borderId="0" applyFont="0" applyFill="0" applyBorder="0" applyAlignment="0" applyProtection="0"/>
    <xf numFmtId="38" fontId="14" fillId="0" borderId="0" applyFont="0" applyFill="0" applyBorder="0" applyAlignment="0" applyProtection="0"/>
    <xf numFmtId="38" fontId="16" fillId="0" borderId="0" applyFont="0" applyFill="0" applyBorder="0" applyAlignment="0" applyProtection="0">
      <alignment vertical="center"/>
    </xf>
    <xf numFmtId="38" fontId="14" fillId="0" borderId="0" applyFont="0" applyFill="0" applyBorder="0" applyAlignment="0" applyProtection="0">
      <alignment vertical="center"/>
    </xf>
    <xf numFmtId="0" fontId="16"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6">
    <xf numFmtId="0" fontId="0" fillId="0" borderId="0" xfId="0"/>
    <xf numFmtId="0" fontId="5" fillId="0" borderId="0" xfId="0" applyFont="1"/>
    <xf numFmtId="0" fontId="5" fillId="0" borderId="0" xfId="0" applyFont="1" applyAlignment="1">
      <alignment horizontal="right"/>
    </xf>
    <xf numFmtId="0" fontId="7" fillId="0" borderId="0" xfId="0" applyFont="1"/>
    <xf numFmtId="0" fontId="3" fillId="0" borderId="0" xfId="0" applyFont="1"/>
    <xf numFmtId="0" fontId="7" fillId="0" borderId="1" xfId="0" applyFont="1" applyBorder="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2"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3" borderId="0" xfId="0" applyFont="1" applyFill="1" applyAlignment="1" applyProtection="1">
      <alignment vertical="center"/>
      <protection locked="0"/>
    </xf>
    <xf numFmtId="0" fontId="3" fillId="3" borderId="0" xfId="0" applyFont="1" applyFill="1" applyAlignment="1" applyProtection="1">
      <alignment vertical="center"/>
      <protection locked="0"/>
    </xf>
    <xf numFmtId="178" fontId="5" fillId="3" borderId="0" xfId="0" applyNumberFormat="1" applyFont="1" applyFill="1" applyAlignment="1" applyProtection="1">
      <alignment vertical="center"/>
      <protection locked="0"/>
    </xf>
    <xf numFmtId="0" fontId="3" fillId="3" borderId="2" xfId="0" applyFont="1" applyFill="1" applyBorder="1" applyAlignment="1" applyProtection="1">
      <alignment vertical="center"/>
      <protection locked="0"/>
    </xf>
    <xf numFmtId="0" fontId="7" fillId="0" borderId="1" xfId="0" applyFont="1" applyBorder="1"/>
    <xf numFmtId="0" fontId="3" fillId="0" borderId="2" xfId="0" applyFont="1" applyBorder="1"/>
    <xf numFmtId="0" fontId="5"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vertical="center"/>
    </xf>
    <xf numFmtId="0" fontId="8" fillId="2" borderId="1"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8" fillId="2" borderId="2" xfId="0" applyFont="1" applyFill="1" applyBorder="1" applyAlignment="1">
      <alignment vertical="center"/>
    </xf>
    <xf numFmtId="0" fontId="0" fillId="0" borderId="3" xfId="0" applyBorder="1"/>
    <xf numFmtId="0" fontId="5" fillId="0" borderId="0" xfId="0" applyFont="1" applyAlignment="1">
      <alignment horizontal="right" vertical="center"/>
    </xf>
    <xf numFmtId="0" fontId="0" fillId="0" borderId="1" xfId="0" applyBorder="1"/>
    <xf numFmtId="0" fontId="0" fillId="0" borderId="2" xfId="0" applyBorder="1"/>
    <xf numFmtId="180" fontId="3" fillId="3" borderId="3" xfId="0" applyNumberFormat="1" applyFont="1" applyFill="1" applyBorder="1" applyAlignment="1" applyProtection="1">
      <alignment horizontal="center"/>
      <protection locked="0"/>
    </xf>
    <xf numFmtId="177" fontId="3" fillId="0" borderId="0" xfId="0" applyNumberFormat="1" applyFont="1" applyAlignment="1">
      <alignment horizontal="center"/>
    </xf>
    <xf numFmtId="0" fontId="0" fillId="0" borderId="0" xfId="0" applyAlignment="1">
      <alignment horizontal="right" vertical="center"/>
    </xf>
    <xf numFmtId="0" fontId="0" fillId="0" borderId="0" xfId="0" applyAlignment="1">
      <alignment vertical="center"/>
    </xf>
    <xf numFmtId="0" fontId="5" fillId="5" borderId="0" xfId="0" applyFont="1" applyFill="1" applyAlignment="1" applyProtection="1">
      <alignment vertical="center"/>
      <protection locked="0"/>
    </xf>
    <xf numFmtId="0" fontId="3" fillId="5" borderId="2" xfId="0" applyFont="1" applyFill="1" applyBorder="1" applyAlignment="1" applyProtection="1">
      <alignment vertical="center"/>
      <protection locked="0"/>
    </xf>
    <xf numFmtId="180" fontId="3" fillId="0" borderId="3" xfId="0" applyNumberFormat="1" applyFont="1" applyBorder="1" applyAlignment="1">
      <alignment horizontal="center"/>
    </xf>
    <xf numFmtId="9" fontId="0" fillId="0" borderId="0" xfId="1" applyFont="1" applyBorder="1"/>
    <xf numFmtId="178" fontId="3" fillId="3" borderId="0" xfId="0" applyNumberFormat="1" applyFont="1" applyFill="1" applyAlignment="1" applyProtection="1">
      <alignment vertical="center"/>
      <protection locked="0"/>
    </xf>
    <xf numFmtId="179" fontId="3" fillId="3" borderId="3" xfId="2" applyNumberFormat="1" applyFont="1" applyFill="1" applyBorder="1" applyAlignment="1" applyProtection="1">
      <alignment horizontal="center" vertical="top"/>
      <protection locked="0"/>
    </xf>
    <xf numFmtId="0" fontId="0" fillId="0" borderId="0" xfId="0" applyAlignment="1">
      <alignment horizontal="right"/>
    </xf>
    <xf numFmtId="0" fontId="17" fillId="0" borderId="0" xfId="0" applyFont="1"/>
    <xf numFmtId="0" fontId="18" fillId="0" borderId="0" xfId="0" applyFont="1" applyAlignment="1">
      <alignment horizontal="right" vertical="center"/>
    </xf>
    <xf numFmtId="0" fontId="0" fillId="0" borderId="0" xfId="0" applyAlignment="1">
      <alignment horizontal="left"/>
    </xf>
    <xf numFmtId="0" fontId="3" fillId="0" borderId="0" xfId="0" applyFont="1" applyAlignment="1">
      <alignment horizontal="left"/>
    </xf>
    <xf numFmtId="0" fontId="3" fillId="0" borderId="0" xfId="0" applyFont="1" applyAlignment="1">
      <alignment horizontal="right"/>
    </xf>
    <xf numFmtId="0" fontId="9" fillId="0" borderId="0" xfId="0" applyFont="1" applyAlignment="1">
      <alignment horizontal="right" vertical="center"/>
    </xf>
    <xf numFmtId="0" fontId="8" fillId="2" borderId="0" xfId="0" applyFont="1" applyFill="1" applyAlignment="1">
      <alignment horizontal="right" vertical="center"/>
    </xf>
    <xf numFmtId="0" fontId="13" fillId="0" borderId="0" xfId="0" applyFont="1"/>
    <xf numFmtId="0" fontId="15" fillId="0" borderId="0" xfId="0" applyFont="1" applyAlignment="1" applyProtection="1">
      <alignment vertical="top" wrapText="1"/>
      <protection locked="0"/>
    </xf>
    <xf numFmtId="0" fontId="15" fillId="0" borderId="8" xfId="0" applyFont="1" applyBorder="1" applyAlignment="1" applyProtection="1">
      <alignment vertical="top" wrapText="1"/>
      <protection locked="0"/>
    </xf>
    <xf numFmtId="180" fontId="3" fillId="5" borderId="3" xfId="0" applyNumberFormat="1" applyFont="1" applyFill="1" applyBorder="1" applyAlignment="1" applyProtection="1">
      <alignment horizontal="center"/>
      <protection locked="0"/>
    </xf>
    <xf numFmtId="0" fontId="22" fillId="6" borderId="0" xfId="0" applyFont="1" applyFill="1"/>
    <xf numFmtId="0" fontId="23" fillId="0" borderId="0" xfId="0" applyFont="1" applyAlignment="1">
      <alignment vertical="center"/>
    </xf>
    <xf numFmtId="0" fontId="12" fillId="0" borderId="0" xfId="0" applyFont="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0" fillId="0" borderId="9" xfId="0" applyBorder="1"/>
    <xf numFmtId="0" fontId="0" fillId="0" borderId="11" xfId="0" applyBorder="1"/>
    <xf numFmtId="0" fontId="0" fillId="0" borderId="11" xfId="0" applyBorder="1" applyAlignment="1">
      <alignment horizontal="left"/>
    </xf>
    <xf numFmtId="0" fontId="0" fillId="0" borderId="10" xfId="0" applyBorder="1"/>
    <xf numFmtId="0" fontId="3" fillId="0" borderId="11" xfId="0" applyFont="1" applyBorder="1"/>
    <xf numFmtId="0" fontId="0" fillId="0" borderId="7" xfId="0" applyBorder="1" applyProtection="1">
      <protection locked="0"/>
    </xf>
    <xf numFmtId="0" fontId="0" fillId="0" borderId="8" xfId="0" applyBorder="1" applyProtection="1">
      <protection locked="0"/>
    </xf>
    <xf numFmtId="0" fontId="26" fillId="0" borderId="7" xfId="0" applyFont="1" applyBorder="1"/>
    <xf numFmtId="0" fontId="27" fillId="0" borderId="0" xfId="0" applyFont="1"/>
    <xf numFmtId="0" fontId="7" fillId="0" borderId="11" xfId="0" applyFont="1" applyBorder="1"/>
    <xf numFmtId="0" fontId="6" fillId="2" borderId="12" xfId="0" applyFont="1" applyFill="1" applyBorder="1" applyAlignment="1">
      <alignment vertical="center"/>
    </xf>
    <xf numFmtId="0" fontId="8" fillId="2" borderId="12" xfId="0" applyFont="1" applyFill="1" applyBorder="1" applyAlignment="1">
      <alignment vertical="center"/>
    </xf>
    <xf numFmtId="0" fontId="8" fillId="2" borderId="12" xfId="0" applyFont="1" applyFill="1" applyBorder="1" applyAlignment="1">
      <alignment horizontal="left" vertical="center"/>
    </xf>
    <xf numFmtId="0" fontId="5" fillId="0" borderId="7" xfId="0" applyFont="1" applyBorder="1" applyAlignment="1">
      <alignment vertical="center"/>
    </xf>
    <xf numFmtId="0" fontId="3" fillId="0" borderId="8" xfId="0" applyFont="1" applyBorder="1" applyAlignment="1">
      <alignment vertical="center"/>
    </xf>
    <xf numFmtId="0" fontId="7" fillId="0" borderId="9"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left" vertical="center"/>
    </xf>
    <xf numFmtId="0" fontId="5" fillId="0" borderId="9" xfId="0" applyFont="1" applyBorder="1" applyAlignment="1">
      <alignment vertical="center"/>
    </xf>
    <xf numFmtId="178" fontId="3" fillId="3" borderId="11" xfId="0" applyNumberFormat="1" applyFont="1" applyFill="1" applyBorder="1" applyAlignment="1" applyProtection="1">
      <alignment vertical="center"/>
      <protection locked="0"/>
    </xf>
    <xf numFmtId="0" fontId="8" fillId="2" borderId="12" xfId="0" applyFont="1" applyFill="1" applyBorder="1" applyAlignment="1">
      <alignment horizontal="center" vertical="center"/>
    </xf>
    <xf numFmtId="0" fontId="8" fillId="2" borderId="12" xfId="0" applyFont="1" applyFill="1" applyBorder="1" applyAlignment="1">
      <alignment horizontal="right" vertical="center"/>
    </xf>
    <xf numFmtId="0" fontId="7" fillId="0" borderId="9" xfId="0" applyFont="1" applyBorder="1"/>
    <xf numFmtId="0" fontId="3" fillId="0" borderId="11" xfId="0" applyFont="1" applyBorder="1" applyAlignment="1">
      <alignment horizontal="right"/>
    </xf>
    <xf numFmtId="0" fontId="3" fillId="0" borderId="10" xfId="0" applyFont="1" applyBorder="1"/>
    <xf numFmtId="0" fontId="19" fillId="0" borderId="0" xfId="0" applyFont="1"/>
    <xf numFmtId="0" fontId="4" fillId="0" borderId="0" xfId="0" quotePrefix="1" applyFont="1" applyAlignment="1">
      <alignment horizontal="right" vertical="center"/>
    </xf>
    <xf numFmtId="0" fontId="0" fillId="0" borderId="0" xfId="0" quotePrefix="1" applyAlignment="1">
      <alignment horizontal="right" vertical="center"/>
    </xf>
    <xf numFmtId="0" fontId="18" fillId="0" borderId="0" xfId="0" applyFont="1" applyAlignment="1">
      <alignment vertical="center"/>
    </xf>
    <xf numFmtId="0" fontId="5" fillId="0" borderId="0" xfId="0" applyFont="1" applyAlignment="1">
      <alignment horizontal="center"/>
    </xf>
    <xf numFmtId="0" fontId="3" fillId="0" borderId="0" xfId="0" quotePrefix="1" applyFont="1"/>
    <xf numFmtId="0" fontId="9" fillId="0" borderId="2" xfId="0" applyFont="1" applyBorder="1" applyAlignment="1">
      <alignment horizontal="left"/>
    </xf>
    <xf numFmtId="0" fontId="29" fillId="0" borderId="0" xfId="0" applyFont="1" applyAlignment="1">
      <alignment horizontal="center" vertical="center"/>
    </xf>
    <xf numFmtId="0" fontId="29" fillId="0" borderId="0" xfId="0" applyFont="1" applyAlignment="1">
      <alignment horizontal="left" vertical="center"/>
    </xf>
    <xf numFmtId="182" fontId="3" fillId="0" borderId="3" xfId="0" applyNumberFormat="1" applyFont="1" applyBorder="1" applyAlignment="1">
      <alignment horizontal="center"/>
    </xf>
    <xf numFmtId="184" fontId="0" fillId="0" borderId="3" xfId="1" applyNumberFormat="1" applyFont="1" applyBorder="1"/>
    <xf numFmtId="0" fontId="4" fillId="0" borderId="0" xfId="0" applyFont="1" applyAlignment="1">
      <alignment horizontal="center"/>
    </xf>
    <xf numFmtId="180" fontId="30" fillId="0" borderId="3" xfId="0" applyNumberFormat="1" applyFont="1" applyBorder="1" applyAlignment="1">
      <alignment horizontal="center"/>
    </xf>
    <xf numFmtId="181" fontId="30" fillId="3" borderId="4" xfId="0" applyNumberFormat="1" applyFont="1" applyFill="1" applyBorder="1" applyAlignment="1" applyProtection="1">
      <alignment horizontal="center" vertical="top" wrapText="1"/>
      <protection locked="0"/>
    </xf>
    <xf numFmtId="180" fontId="30" fillId="0" borderId="5" xfId="0" quotePrefix="1" applyNumberFormat="1" applyFont="1" applyBorder="1" applyAlignment="1">
      <alignment horizontal="center"/>
    </xf>
    <xf numFmtId="183" fontId="3" fillId="0" borderId="2" xfId="0" applyNumberFormat="1" applyFont="1" applyBorder="1" applyAlignment="1">
      <alignment horizontal="left" vertical="center"/>
    </xf>
    <xf numFmtId="0" fontId="4" fillId="7" borderId="13" xfId="0" applyFont="1" applyFill="1" applyBorder="1" applyAlignment="1">
      <alignment horizontal="left" vertical="center"/>
    </xf>
    <xf numFmtId="0" fontId="4" fillId="7" borderId="14" xfId="0" applyFont="1" applyFill="1" applyBorder="1" applyAlignment="1">
      <alignment vertical="center"/>
    </xf>
    <xf numFmtId="0" fontId="31" fillId="7" borderId="15" xfId="0" applyFont="1" applyFill="1" applyBorder="1" applyAlignment="1">
      <alignment horizontal="center" vertical="center"/>
    </xf>
    <xf numFmtId="0" fontId="18" fillId="7" borderId="15" xfId="0" applyFont="1" applyFill="1" applyBorder="1" applyAlignment="1">
      <alignment horizontal="center" vertical="center"/>
    </xf>
    <xf numFmtId="0" fontId="18" fillId="7" borderId="16" xfId="0" applyFont="1" applyFill="1" applyBorder="1" applyAlignment="1">
      <alignment horizontal="center" vertical="center"/>
    </xf>
    <xf numFmtId="0" fontId="0" fillId="7" borderId="17" xfId="0" applyFill="1" applyBorder="1" applyAlignment="1">
      <alignment horizontal="left" vertical="center"/>
    </xf>
    <xf numFmtId="0" fontId="0" fillId="7" borderId="3" xfId="0" applyFill="1" applyBorder="1" applyAlignment="1">
      <alignment vertical="center"/>
    </xf>
    <xf numFmtId="185" fontId="4" fillId="7" borderId="3" xfId="0" applyNumberFormat="1" applyFont="1" applyFill="1" applyBorder="1" applyAlignment="1">
      <alignment horizontal="center" vertical="center"/>
    </xf>
    <xf numFmtId="0" fontId="4" fillId="8" borderId="19" xfId="0" applyFont="1" applyFill="1" applyBorder="1" applyAlignment="1">
      <alignment horizontal="left" vertical="center"/>
    </xf>
    <xf numFmtId="0" fontId="4" fillId="8" borderId="6" xfId="0" applyFont="1" applyFill="1" applyBorder="1" applyAlignment="1">
      <alignment horizontal="left" vertical="center"/>
    </xf>
    <xf numFmtId="0" fontId="5" fillId="8" borderId="6" xfId="0" applyFont="1" applyFill="1" applyBorder="1" applyAlignment="1">
      <alignment horizontal="left" vertical="center"/>
    </xf>
    <xf numFmtId="186" fontId="23" fillId="8" borderId="6" xfId="0" applyNumberFormat="1" applyFont="1" applyFill="1" applyBorder="1" applyAlignment="1">
      <alignment horizontal="left" vertical="center"/>
    </xf>
    <xf numFmtId="186" fontId="23" fillId="8" borderId="6" xfId="0" applyNumberFormat="1" applyFont="1" applyFill="1" applyBorder="1" applyAlignment="1">
      <alignment horizontal="left"/>
    </xf>
    <xf numFmtId="187" fontId="32" fillId="8" borderId="6" xfId="0" applyNumberFormat="1" applyFont="1" applyFill="1" applyBorder="1" applyAlignment="1">
      <alignment horizontal="center" vertical="center"/>
    </xf>
    <xf numFmtId="185" fontId="33" fillId="8" borderId="20" xfId="0" applyNumberFormat="1" applyFont="1" applyFill="1" applyBorder="1" applyAlignment="1">
      <alignment horizontal="center" vertical="center"/>
    </xf>
    <xf numFmtId="0" fontId="0" fillId="9" borderId="3" xfId="0" applyFill="1" applyBorder="1" applyAlignment="1">
      <alignment vertical="center"/>
    </xf>
    <xf numFmtId="0" fontId="0" fillId="9" borderId="18" xfId="0" applyFill="1" applyBorder="1" applyAlignment="1">
      <alignment vertical="center"/>
    </xf>
    <xf numFmtId="0" fontId="12" fillId="0" borderId="0" xfId="0" applyFont="1" applyAlignment="1">
      <alignment horizontal="right" vertical="center"/>
    </xf>
    <xf numFmtId="0" fontId="0" fillId="7" borderId="0" xfId="0" applyFill="1" applyAlignment="1">
      <alignment vertical="center"/>
    </xf>
    <xf numFmtId="0" fontId="0" fillId="7" borderId="21" xfId="0" applyFill="1" applyBorder="1" applyAlignment="1">
      <alignment horizontal="left" vertical="center"/>
    </xf>
    <xf numFmtId="0" fontId="0" fillId="7" borderId="22" xfId="0" applyFill="1" applyBorder="1" applyAlignment="1">
      <alignment vertical="center"/>
    </xf>
    <xf numFmtId="185" fontId="4" fillId="7" borderId="23" xfId="0" applyNumberFormat="1" applyFont="1" applyFill="1" applyBorder="1" applyAlignment="1">
      <alignment horizontal="center" vertical="center"/>
    </xf>
    <xf numFmtId="0" fontId="0" fillId="9" borderId="23" xfId="0" applyFill="1" applyBorder="1" applyAlignment="1">
      <alignment vertical="center"/>
    </xf>
    <xf numFmtId="0" fontId="0" fillId="9" borderId="24" xfId="0" applyFill="1" applyBorder="1" applyAlignment="1">
      <alignment vertical="center"/>
    </xf>
    <xf numFmtId="38" fontId="30" fillId="10" borderId="3" xfId="2" applyFont="1" applyFill="1" applyBorder="1" applyAlignment="1" applyProtection="1">
      <alignment horizontal="center" vertical="center"/>
      <protection locked="0"/>
    </xf>
    <xf numFmtId="38" fontId="4" fillId="7" borderId="3" xfId="12" applyFont="1" applyFill="1" applyBorder="1" applyAlignment="1">
      <alignment horizontal="center" vertical="center"/>
    </xf>
    <xf numFmtId="38" fontId="4" fillId="8" borderId="6" xfId="12" applyFont="1" applyFill="1" applyBorder="1" applyAlignment="1">
      <alignment horizontal="left" vertical="center"/>
    </xf>
    <xf numFmtId="38" fontId="3" fillId="11" borderId="3" xfId="2" applyFont="1" applyFill="1" applyBorder="1" applyAlignment="1" applyProtection="1">
      <alignment horizontal="center" vertical="top"/>
    </xf>
    <xf numFmtId="0" fontId="0" fillId="7" borderId="14" xfId="0" applyFill="1" applyBorder="1" applyAlignment="1">
      <alignment horizontal="right" vertical="center"/>
    </xf>
    <xf numFmtId="0" fontId="4" fillId="8" borderId="6" xfId="0" applyFont="1" applyFill="1" applyBorder="1" applyAlignment="1">
      <alignment horizontal="right" vertical="center"/>
    </xf>
    <xf numFmtId="0" fontId="0" fillId="7" borderId="22" xfId="0" applyFill="1" applyBorder="1" applyAlignment="1">
      <alignment horizontal="right" vertical="center"/>
    </xf>
    <xf numFmtId="38" fontId="30" fillId="10" borderId="18" xfId="2" applyFont="1" applyFill="1" applyBorder="1" applyAlignment="1" applyProtection="1">
      <alignment horizontal="center" vertical="center"/>
      <protection locked="0"/>
    </xf>
    <xf numFmtId="38" fontId="4" fillId="7" borderId="23" xfId="12" applyFont="1" applyFill="1" applyBorder="1" applyAlignment="1">
      <alignment horizontal="center" vertical="center"/>
    </xf>
    <xf numFmtId="38" fontId="30" fillId="10" borderId="23" xfId="2" applyFont="1" applyFill="1" applyBorder="1" applyAlignment="1" applyProtection="1">
      <alignment horizontal="center" vertical="center"/>
      <protection locked="0"/>
    </xf>
    <xf numFmtId="0" fontId="0" fillId="7" borderId="19" xfId="0" applyFill="1" applyBorder="1" applyAlignment="1">
      <alignment horizontal="left" vertical="center"/>
    </xf>
    <xf numFmtId="0" fontId="0" fillId="7" borderId="6" xfId="0" applyFill="1" applyBorder="1" applyAlignment="1">
      <alignment vertical="center"/>
    </xf>
    <xf numFmtId="0" fontId="0" fillId="7" borderId="5" xfId="0" applyFill="1" applyBorder="1" applyAlignment="1">
      <alignment horizontal="right" vertical="center"/>
    </xf>
    <xf numFmtId="0" fontId="5" fillId="7" borderId="5" xfId="0" applyFont="1" applyFill="1" applyBorder="1" applyAlignment="1">
      <alignment horizontal="right" vertical="center"/>
    </xf>
    <xf numFmtId="0" fontId="0" fillId="7" borderId="25" xfId="0" applyFill="1" applyBorder="1" applyAlignment="1">
      <alignment horizontal="left" vertical="center"/>
    </xf>
    <xf numFmtId="0" fontId="5" fillId="7" borderId="8" xfId="0" applyFont="1" applyFill="1" applyBorder="1" applyAlignment="1">
      <alignment horizontal="right" vertical="center"/>
    </xf>
    <xf numFmtId="0" fontId="0" fillId="7" borderId="26" xfId="0" applyFill="1" applyBorder="1" applyAlignment="1">
      <alignment horizontal="left" vertical="center"/>
    </xf>
    <xf numFmtId="38" fontId="4" fillId="7" borderId="27" xfId="12" applyFont="1" applyFill="1" applyBorder="1" applyAlignment="1">
      <alignment horizontal="center" vertical="center"/>
    </xf>
    <xf numFmtId="38" fontId="4" fillId="7" borderId="28" xfId="12" applyFont="1" applyFill="1" applyBorder="1" applyAlignment="1">
      <alignment horizontal="center" vertical="center"/>
    </xf>
    <xf numFmtId="38" fontId="4" fillId="7" borderId="29" xfId="12" applyFont="1" applyFill="1" applyBorder="1" applyAlignment="1">
      <alignment horizontal="center" vertical="center"/>
    </xf>
    <xf numFmtId="0" fontId="0" fillId="7" borderId="7" xfId="0" applyFill="1" applyBorder="1" applyAlignment="1">
      <alignment vertical="center"/>
    </xf>
    <xf numFmtId="0" fontId="5" fillId="7" borderId="3" xfId="0" applyFont="1" applyFill="1" applyBorder="1" applyAlignment="1">
      <alignment horizontal="right" vertical="center"/>
    </xf>
    <xf numFmtId="0" fontId="0" fillId="7" borderId="4" xfId="0" applyFill="1" applyBorder="1" applyAlignment="1">
      <alignment vertical="center"/>
    </xf>
    <xf numFmtId="0" fontId="34" fillId="0" borderId="0" xfId="0" applyFont="1" applyAlignment="1">
      <alignment vertical="center"/>
    </xf>
    <xf numFmtId="0" fontId="4" fillId="0" borderId="0" xfId="0" applyFont="1" applyAlignment="1">
      <alignment horizontal="left" vertical="center"/>
    </xf>
    <xf numFmtId="0" fontId="3" fillId="0" borderId="6" xfId="0" applyFont="1" applyBorder="1"/>
    <xf numFmtId="0" fontId="3" fillId="0" borderId="6" xfId="0" applyFont="1" applyBorder="1" applyAlignment="1">
      <alignment horizontal="center"/>
    </xf>
    <xf numFmtId="0" fontId="12" fillId="0" borderId="1" xfId="0" applyFont="1" applyBorder="1" applyAlignment="1">
      <alignment vertical="center"/>
    </xf>
    <xf numFmtId="0" fontId="37" fillId="0" borderId="11" xfId="0" applyFont="1" applyBorder="1" applyAlignment="1">
      <alignment vertical="center"/>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24" fillId="3" borderId="4"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3" fillId="5" borderId="0" xfId="0" applyFont="1" applyFill="1" applyAlignment="1" applyProtection="1">
      <alignment horizontal="left"/>
      <protection locked="0"/>
    </xf>
    <xf numFmtId="0" fontId="3" fillId="5" borderId="2" xfId="0" applyFont="1" applyFill="1" applyBorder="1" applyAlignment="1" applyProtection="1">
      <alignment horizontal="left"/>
      <protection locked="0"/>
    </xf>
    <xf numFmtId="0" fontId="35" fillId="3" borderId="4"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37" fillId="5" borderId="11" xfId="0" applyFont="1" applyFill="1" applyBorder="1" applyAlignment="1" applyProtection="1">
      <alignment horizontal="left"/>
      <protection locked="0"/>
    </xf>
    <xf numFmtId="0" fontId="3" fillId="5" borderId="10" xfId="0" applyFont="1" applyFill="1" applyBorder="1" applyAlignment="1" applyProtection="1">
      <alignment horizontal="left"/>
      <protection locked="0"/>
    </xf>
    <xf numFmtId="0" fontId="12" fillId="5" borderId="11" xfId="0" applyFont="1" applyFill="1" applyBorder="1" applyAlignment="1" applyProtection="1">
      <alignment horizontal="left" vertical="center"/>
      <protection locked="0"/>
    </xf>
    <xf numFmtId="0" fontId="12" fillId="5" borderId="10" xfId="0" applyFont="1" applyFill="1" applyBorder="1" applyAlignment="1" applyProtection="1">
      <alignment horizontal="left" vertical="center"/>
      <protection locked="0"/>
    </xf>
    <xf numFmtId="176" fontId="3" fillId="3" borderId="0" xfId="0" applyNumberFormat="1" applyFont="1" applyFill="1" applyAlignment="1" applyProtection="1">
      <alignment horizontal="left" vertical="center"/>
      <protection locked="0"/>
    </xf>
    <xf numFmtId="176" fontId="3" fillId="3" borderId="2" xfId="0" applyNumberFormat="1"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176" fontId="3" fillId="5" borderId="0" xfId="0" applyNumberFormat="1" applyFont="1" applyFill="1" applyAlignment="1" applyProtection="1">
      <alignment horizontal="left" vertical="center"/>
      <protection locked="0"/>
    </xf>
    <xf numFmtId="176" fontId="3" fillId="5" borderId="2" xfId="0" applyNumberFormat="1" applyFont="1" applyFill="1" applyBorder="1" applyAlignment="1" applyProtection="1">
      <alignment horizontal="left" vertical="center"/>
      <protection locked="0"/>
    </xf>
    <xf numFmtId="0" fontId="12" fillId="5" borderId="0" xfId="0" applyFont="1" applyFill="1" applyAlignment="1" applyProtection="1">
      <alignment horizontal="left" vertical="center"/>
      <protection locked="0"/>
    </xf>
    <xf numFmtId="0" fontId="12" fillId="5" borderId="2" xfId="0" applyFont="1" applyFill="1" applyBorder="1" applyAlignment="1" applyProtection="1">
      <alignment horizontal="left" vertical="center"/>
      <protection locked="0"/>
    </xf>
    <xf numFmtId="0" fontId="0" fillId="7" borderId="12" xfId="0" applyFill="1" applyBorder="1" applyAlignment="1">
      <alignment horizontal="left" vertical="center" wrapText="1"/>
    </xf>
    <xf numFmtId="0" fontId="0" fillId="7" borderId="8" xfId="0" applyFill="1" applyBorder="1" applyAlignment="1">
      <alignment horizontal="left" vertical="center" wrapText="1"/>
    </xf>
    <xf numFmtId="0" fontId="0" fillId="7" borderId="0" xfId="0" applyFill="1" applyAlignment="1">
      <alignment horizontal="left" vertical="center" wrapText="1"/>
    </xf>
    <xf numFmtId="0" fontId="0" fillId="7" borderId="2" xfId="0" applyFill="1" applyBorder="1" applyAlignment="1">
      <alignment horizontal="left" vertical="center" wrapText="1"/>
    </xf>
    <xf numFmtId="0" fontId="0" fillId="7" borderId="11" xfId="0" applyFill="1" applyBorder="1" applyAlignment="1">
      <alignment horizontal="left" vertical="center" wrapText="1"/>
    </xf>
    <xf numFmtId="0" fontId="0" fillId="7" borderId="10" xfId="0" applyFill="1" applyBorder="1" applyAlignment="1">
      <alignment horizontal="left" vertical="center" wrapText="1"/>
    </xf>
    <xf numFmtId="0" fontId="0" fillId="7" borderId="7" xfId="0" applyFill="1" applyBorder="1" applyAlignment="1">
      <alignment horizontal="center" vertical="center" wrapText="1"/>
    </xf>
    <xf numFmtId="0" fontId="0" fillId="7" borderId="1" xfId="0" applyFill="1" applyBorder="1" applyAlignment="1">
      <alignment horizontal="center" vertical="center"/>
    </xf>
    <xf numFmtId="0" fontId="0" fillId="7" borderId="9" xfId="0" applyFill="1" applyBorder="1" applyAlignment="1">
      <alignment horizontal="center" vertical="center"/>
    </xf>
    <xf numFmtId="0" fontId="0" fillId="7" borderId="1" xfId="0" applyFill="1" applyBorder="1" applyAlignment="1">
      <alignment horizontal="center" vertical="center" wrapText="1"/>
    </xf>
    <xf numFmtId="0" fontId="0" fillId="7" borderId="9" xfId="0" applyFill="1" applyBorder="1" applyAlignment="1">
      <alignment horizontal="center" vertical="center" wrapText="1"/>
    </xf>
  </cellXfs>
  <cellStyles count="13">
    <cellStyle name="パーセント 2" xfId="1" xr:uid="{00000000-0005-0000-0000-000000000000}"/>
    <cellStyle name="桁区切り" xfId="12" builtinId="6"/>
    <cellStyle name="桁区切り 2" xfId="2" xr:uid="{00000000-0005-0000-0000-000002000000}"/>
    <cellStyle name="桁区切り 3" xfId="3" xr:uid="{00000000-0005-0000-0000-000003000000}"/>
    <cellStyle name="桁区切り 4" xfId="4" xr:uid="{00000000-0005-0000-0000-000004000000}"/>
    <cellStyle name="桁区切り 4 2" xfId="11" xr:uid="{5D65C4E7-EBF5-4437-9A64-67059063A380}"/>
    <cellStyle name="桁区切り 5" xfId="10" xr:uid="{32033C26-B548-4A43-9907-7F4721334FDB}"/>
    <cellStyle name="標準" xfId="0" builtinId="0"/>
    <cellStyle name="標準 2" xfId="5" xr:uid="{00000000-0005-0000-0000-000006000000}"/>
    <cellStyle name="標準 3" xfId="6" xr:uid="{00000000-0005-0000-0000-000007000000}"/>
    <cellStyle name="標準 4" xfId="7" xr:uid="{00000000-0005-0000-0000-000008000000}"/>
    <cellStyle name="標準 4 2" xfId="9" xr:uid="{A3631594-744B-4530-B181-408FB8D69A4D}"/>
    <cellStyle name="標準 5" xfId="8" xr:uid="{00000000-0005-0000-0000-000009000000}"/>
  </cellStyles>
  <dxfs count="0"/>
  <tableStyles count="0" defaultTableStyle="TableStyleMedium9" defaultPivotStyle="PivotStyleLight16"/>
  <colors>
    <mruColors>
      <color rgb="FFCCFFFF"/>
      <color rgb="FFCCFFCC"/>
      <color rgb="FFCCFF99"/>
      <color rgb="FFFFFF99"/>
      <color rgb="FFFFCC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027027027027046E-2"/>
          <c:y val="7.4074967146112419E-2"/>
          <c:w val="0.93918918918918914"/>
          <c:h val="0.87655377789566302"/>
        </c:manualLayout>
      </c:layout>
      <c:barChart>
        <c:barDir val="bar"/>
        <c:grouping val="percentStacked"/>
        <c:varyColors val="0"/>
        <c:ser>
          <c:idx val="0"/>
          <c:order val="0"/>
          <c:tx>
            <c:strRef>
              <c:f>オフィス評価結果!$S$16</c:f>
              <c:strCache>
                <c:ptCount val="1"/>
                <c:pt idx="0">
                  <c:v>赤星</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Lit>
              <c:ptCount val="1"/>
              <c:pt idx="0">
                <c:v>Rank(red star)</c:v>
              </c:pt>
            </c:strLit>
          </c:cat>
          <c:val>
            <c:numRef>
              <c:f>オフィス評価結果!$S$17</c:f>
              <c:numCache>
                <c:formatCode>General</c:formatCode>
                <c:ptCount val="1"/>
                <c:pt idx="0">
                  <c:v>3</c:v>
                </c:pt>
              </c:numCache>
            </c:numRef>
          </c:val>
          <c:extLst>
            <c:ext xmlns:c16="http://schemas.microsoft.com/office/drawing/2014/chart" uri="{C3380CC4-5D6E-409C-BE32-E72D297353CC}">
              <c16:uniqueId val="{00000000-89F1-49DF-9C6C-0460E3369C96}"/>
            </c:ext>
          </c:extLst>
        </c:ser>
        <c:ser>
          <c:idx val="1"/>
          <c:order val="1"/>
          <c:tx>
            <c:strRef>
              <c:f>オフィス評価結果!$T$16</c:f>
              <c:strCache>
                <c:ptCount val="1"/>
                <c:pt idx="0">
                  <c:v>点星</c:v>
                </c:pt>
              </c:strCache>
            </c:strRef>
          </c:tx>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Lit>
              <c:ptCount val="1"/>
              <c:pt idx="0">
                <c:v>Rank(red star)</c:v>
              </c:pt>
            </c:strLit>
          </c:cat>
          <c:val>
            <c:numRef>
              <c:f>オフィス評価結果!$T$17</c:f>
              <c:numCache>
                <c:formatCode>General</c:formatCode>
                <c:ptCount val="1"/>
                <c:pt idx="0">
                  <c:v>2</c:v>
                </c:pt>
              </c:numCache>
            </c:numRef>
          </c:val>
          <c:extLst>
            <c:ext xmlns:c16="http://schemas.microsoft.com/office/drawing/2014/chart" uri="{C3380CC4-5D6E-409C-BE32-E72D297353CC}">
              <c16:uniqueId val="{00000001-89F1-49DF-9C6C-0460E3369C96}"/>
            </c:ext>
          </c:extLst>
        </c:ser>
        <c:dLbls>
          <c:showLegendKey val="0"/>
          <c:showVal val="0"/>
          <c:showCatName val="0"/>
          <c:showSerName val="0"/>
          <c:showPercent val="0"/>
          <c:showBubbleSize val="0"/>
        </c:dLbls>
        <c:gapWidth val="50"/>
        <c:overlap val="100"/>
        <c:axId val="131528672"/>
        <c:axId val="131530240"/>
      </c:barChart>
      <c:catAx>
        <c:axId val="131528672"/>
        <c:scaling>
          <c:orientation val="minMax"/>
        </c:scaling>
        <c:delete val="1"/>
        <c:axPos val="l"/>
        <c:numFmt formatCode="General" sourceLinked="1"/>
        <c:majorTickMark val="out"/>
        <c:minorTickMark val="none"/>
        <c:tickLblPos val="nextTo"/>
        <c:crossAx val="131530240"/>
        <c:crosses val="autoZero"/>
        <c:auto val="1"/>
        <c:lblAlgn val="ctr"/>
        <c:lblOffset val="100"/>
        <c:noMultiLvlLbl val="0"/>
      </c:catAx>
      <c:valAx>
        <c:axId val="131530240"/>
        <c:scaling>
          <c:orientation val="minMax"/>
        </c:scaling>
        <c:delete val="1"/>
        <c:axPos val="b"/>
        <c:numFmt formatCode="0%" sourceLinked="1"/>
        <c:majorTickMark val="out"/>
        <c:minorTickMark val="none"/>
        <c:tickLblPos val="nextTo"/>
        <c:crossAx val="131528672"/>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項目ごとの平均スコア</a:t>
            </a:r>
            <a:endParaRPr lang="en-US" altLang="ja-JP"/>
          </a:p>
        </c:rich>
      </c:tx>
      <c:layout>
        <c:manualLayout>
          <c:xMode val="edge"/>
          <c:yMode val="edge"/>
          <c:x val="0.32276125058835731"/>
          <c:y val="1.9662921348314606E-2"/>
        </c:manualLayout>
      </c:layout>
      <c:overlay val="0"/>
      <c:spPr>
        <a:noFill/>
        <a:ln w="25400">
          <a:noFill/>
        </a:ln>
      </c:spPr>
    </c:title>
    <c:autoTitleDeleted val="0"/>
    <c:plotArea>
      <c:layout>
        <c:manualLayout>
          <c:layoutTarget val="inner"/>
          <c:xMode val="edge"/>
          <c:yMode val="edge"/>
          <c:x val="0.27441540793373126"/>
          <c:y val="0.20199968510346009"/>
          <c:w val="0.4755976140445905"/>
          <c:h val="0.75889667127348637"/>
        </c:manualLayout>
      </c:layout>
      <c:radarChart>
        <c:radarStyle val="marker"/>
        <c:varyColors val="0"/>
        <c:ser>
          <c:idx val="0"/>
          <c:order val="0"/>
          <c:tx>
            <c:strRef>
              <c:f>オフィス評価結果!$T$7</c:f>
              <c:strCache>
                <c:ptCount val="1"/>
                <c:pt idx="0">
                  <c:v>スコア</c:v>
                </c:pt>
              </c:strCache>
            </c:strRef>
          </c:tx>
          <c:spPr>
            <a:ln w="38100">
              <a:solidFill>
                <a:srgbClr val="000080"/>
              </a:solidFill>
              <a:prstDash val="solid"/>
            </a:ln>
          </c:spPr>
          <c:marker>
            <c:symbol val="none"/>
          </c:marker>
          <c:cat>
            <c:strRef>
              <c:f>オフィス評価結果!$S$8:$S$10</c:f>
              <c:strCache>
                <c:ptCount val="3"/>
                <c:pt idx="0">
                  <c:v>Qw1.　安全・安心</c:v>
                </c:pt>
                <c:pt idx="1">
                  <c:v>Qw2.　健康性・快適性</c:v>
                </c:pt>
                <c:pt idx="2">
                  <c:v>Qw3.　知的生産性向上</c:v>
                </c:pt>
              </c:strCache>
            </c:strRef>
          </c:cat>
          <c:val>
            <c:numRef>
              <c:f>オフィス評価結果!$T$8:$T$10</c:f>
              <c:numCache>
                <c:formatCode>0_);[Red]\(0\)</c:formatCode>
                <c:ptCount val="3"/>
                <c:pt idx="0">
                  <c:v>3</c:v>
                </c:pt>
                <c:pt idx="1">
                  <c:v>3</c:v>
                </c:pt>
                <c:pt idx="2">
                  <c:v>3</c:v>
                </c:pt>
              </c:numCache>
            </c:numRef>
          </c:val>
          <c:extLst>
            <c:ext xmlns:c16="http://schemas.microsoft.com/office/drawing/2014/chart" uri="{C3380CC4-5D6E-409C-BE32-E72D297353CC}">
              <c16:uniqueId val="{00000000-2F21-46FA-A48A-7FACF7AA2713}"/>
            </c:ext>
          </c:extLst>
        </c:ser>
        <c:dLbls>
          <c:showLegendKey val="0"/>
          <c:showVal val="0"/>
          <c:showCatName val="0"/>
          <c:showSerName val="0"/>
          <c:showPercent val="0"/>
          <c:showBubbleSize val="0"/>
        </c:dLbls>
        <c:axId val="131530632"/>
        <c:axId val="131531024"/>
      </c:radarChart>
      <c:catAx>
        <c:axId val="131530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131531024"/>
        <c:crosses val="autoZero"/>
        <c:auto val="0"/>
        <c:lblAlgn val="ctr"/>
        <c:lblOffset val="100"/>
        <c:noMultiLvlLbl val="0"/>
      </c:catAx>
      <c:valAx>
        <c:axId val="131531024"/>
        <c:scaling>
          <c:orientation val="minMax"/>
          <c:max val="5"/>
        </c:scaling>
        <c:delete val="0"/>
        <c:axPos val="l"/>
        <c:majorGridlines>
          <c:spPr>
            <a:ln w="3175">
              <a:solidFill>
                <a:srgbClr val="000000">
                  <a:alpha val="95000"/>
                </a:srgbClr>
              </a:solidFill>
              <a:prstDash val="solid"/>
            </a:ln>
          </c:spPr>
        </c:majorGridlines>
        <c:numFmt formatCode="0_);[Red]\(0\)"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31530632"/>
        <c:crosses val="autoZero"/>
        <c:crossBetween val="between"/>
      </c:valAx>
      <c:spPr>
        <a:noFill/>
        <a:ln w="25400">
          <a:noFill/>
        </a:ln>
      </c:spPr>
    </c:plotArea>
    <c:plotVisOnly val="0"/>
    <c:dispBlanksAs val="gap"/>
    <c:showDLblsOverMax val="0"/>
  </c:chart>
  <c:spPr>
    <a:noFill/>
    <a:ln w="3175">
      <a:solidFill>
        <a:srgbClr val="000000"/>
      </a:solidFill>
      <a:prstDash val="solid"/>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17</xdr:col>
      <xdr:colOff>274320</xdr:colOff>
      <xdr:row>94</xdr:row>
      <xdr:rowOff>80010</xdr:rowOff>
    </xdr:from>
    <xdr:to>
      <xdr:col>18</xdr:col>
      <xdr:colOff>0</xdr:colOff>
      <xdr:row>1048576</xdr:row>
      <xdr:rowOff>133350</xdr:rowOff>
    </xdr:to>
    <xdr:pic>
      <xdr:nvPicPr>
        <xdr:cNvPr id="4" name="図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t="7910"/>
        <a:stretch>
          <a:fillRect/>
        </a:stretch>
      </xdr:blipFill>
      <xdr:spPr bwMode="auto">
        <a:xfrm>
          <a:off x="15514320" y="21705570"/>
          <a:ext cx="669290" cy="3613785"/>
        </a:xfrm>
        <a:prstGeom prst="rect">
          <a:avLst/>
        </a:prstGeom>
        <a:noFill/>
        <a:ln>
          <a:noFill/>
        </a:ln>
      </xdr:spPr>
    </xdr:pic>
    <xdr:clientData/>
  </xdr:twoCellAnchor>
  <xdr:twoCellAnchor>
    <xdr:from>
      <xdr:col>10</xdr:col>
      <xdr:colOff>1093470</xdr:colOff>
      <xdr:row>1</xdr:row>
      <xdr:rowOff>95250</xdr:rowOff>
    </xdr:from>
    <xdr:to>
      <xdr:col>12</xdr:col>
      <xdr:colOff>882015</xdr:colOff>
      <xdr:row>4</xdr:row>
      <xdr:rowOff>11430</xdr:rowOff>
    </xdr:to>
    <xdr:pic>
      <xdr:nvPicPr>
        <xdr:cNvPr id="168226" name="Picture 38">
          <a:extLst>
            <a:ext uri="{FF2B5EF4-FFF2-40B4-BE49-F238E27FC236}">
              <a16:creationId xmlns:a16="http://schemas.microsoft.com/office/drawing/2014/main" id="{00000000-0008-0000-0100-000022910200}"/>
            </a:ext>
            <a:ext uri="{147F2762-F138-4A5C-976F-8EAC2B608ADB}">
              <a16:predDERef xmlns:a16="http://schemas.microsoft.com/office/drawing/2014/main" pre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9884" t="27533" b="27725"/>
        <a:stretch>
          <a:fillRect/>
        </a:stretch>
      </xdr:blipFill>
      <xdr:spPr bwMode="auto">
        <a:xfrm>
          <a:off x="7760970" y="266700"/>
          <a:ext cx="172212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264795</xdr:colOff>
      <xdr:row>15</xdr:row>
      <xdr:rowOff>32384</xdr:rowOff>
    </xdr:from>
    <xdr:to>
      <xdr:col>7</xdr:col>
      <xdr:colOff>1122615</xdr:colOff>
      <xdr:row>20</xdr:row>
      <xdr:rowOff>139904</xdr:rowOff>
    </xdr:to>
    <xdr:graphicFrame macro="">
      <xdr:nvGraphicFramePr>
        <xdr:cNvPr id="168227" name="Chart 7">
          <a:extLst>
            <a:ext uri="{FF2B5EF4-FFF2-40B4-BE49-F238E27FC236}">
              <a16:creationId xmlns:a16="http://schemas.microsoft.com/office/drawing/2014/main" id="{00000000-0008-0000-0100-0000239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19532</xdr:colOff>
      <xdr:row>2</xdr:row>
      <xdr:rowOff>130606</xdr:rowOff>
    </xdr:from>
    <xdr:to>
      <xdr:col>16</xdr:col>
      <xdr:colOff>4493500</xdr:colOff>
      <xdr:row>22</xdr:row>
      <xdr:rowOff>74119</xdr:rowOff>
    </xdr:to>
    <xdr:graphicFrame macro="">
      <xdr:nvGraphicFramePr>
        <xdr:cNvPr id="168228" name="Chart 9">
          <a:extLst>
            <a:ext uri="{FF2B5EF4-FFF2-40B4-BE49-F238E27FC236}">
              <a16:creationId xmlns:a16="http://schemas.microsoft.com/office/drawing/2014/main" id="{00000000-0008-0000-0100-0000249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1285874</xdr:colOff>
      <xdr:row>1</xdr:row>
      <xdr:rowOff>102870</xdr:rowOff>
    </xdr:from>
    <xdr:to>
      <xdr:col>10</xdr:col>
      <xdr:colOff>981075</xdr:colOff>
      <xdr:row>3</xdr:row>
      <xdr:rowOff>104776</xdr:rowOff>
    </xdr:to>
    <xdr:sp macro="" textlink="">
      <xdr:nvSpPr>
        <xdr:cNvPr id="7" name="テキスト ボックス 2880">
          <a:extLst>
            <a:ext uri="{FF2B5EF4-FFF2-40B4-BE49-F238E27FC236}">
              <a16:creationId xmlns:a16="http://schemas.microsoft.com/office/drawing/2014/main" id="{D689D613-AD31-F062-0F58-4C59DB6B871F}"/>
            </a:ext>
          </a:extLst>
        </xdr:cNvPr>
        <xdr:cNvSpPr txBox="1"/>
      </xdr:nvSpPr>
      <xdr:spPr>
        <a:xfrm>
          <a:off x="6267449" y="274320"/>
          <a:ext cx="1590676" cy="344806"/>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l"/>
          <a:r>
            <a:rPr lang="en-US" altLang="ja-JP" sz="2400" b="1" kern="100">
              <a:effectLst/>
              <a:latin typeface="Century" panose="02040604050505020304" pitchFamily="18" charset="0"/>
              <a:ea typeface="BIZ UDPゴシック" panose="020B0400000000000000" pitchFamily="50" charset="-128"/>
              <a:cs typeface="Arial" panose="020B0604020202020204" pitchFamily="34" charset="0"/>
            </a:rPr>
            <a:t>【</a:t>
          </a:r>
          <a:r>
            <a:rPr lang="ja-JP" altLang="en-US" sz="2400" b="1" kern="100">
              <a:effectLst/>
              <a:latin typeface="Century" panose="02040604050505020304" pitchFamily="18" charset="0"/>
              <a:ea typeface="BIZ UDPゴシック" panose="020B0400000000000000" pitchFamily="50" charset="-128"/>
              <a:cs typeface="Arial" panose="020B0604020202020204" pitchFamily="34" charset="0"/>
            </a:rPr>
            <a:t>ｵﾌｨｽ</a:t>
          </a:r>
          <a:r>
            <a:rPr lang="en-US" altLang="ja-JP" sz="2400" b="1" kern="100">
              <a:effectLst/>
              <a:latin typeface="Century" panose="02040604050505020304" pitchFamily="18" charset="0"/>
              <a:ea typeface="BIZ UDPゴシック" panose="020B0400000000000000" pitchFamily="50" charset="-128"/>
              <a:cs typeface="Arial" panose="020B0604020202020204" pitchFamily="34" charset="0"/>
            </a:rPr>
            <a:t>】</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0</xdr:col>
      <xdr:colOff>83820</xdr:colOff>
      <xdr:row>1</xdr:row>
      <xdr:rowOff>38100</xdr:rowOff>
    </xdr:from>
    <xdr:to>
      <xdr:col>8</xdr:col>
      <xdr:colOff>1234565</xdr:colOff>
      <xdr:row>4</xdr:row>
      <xdr:rowOff>92834</xdr:rowOff>
    </xdr:to>
    <xdr:pic>
      <xdr:nvPicPr>
        <xdr:cNvPr id="5" name="図 4">
          <a:extLst>
            <a:ext uri="{FF2B5EF4-FFF2-40B4-BE49-F238E27FC236}">
              <a16:creationId xmlns:a16="http://schemas.microsoft.com/office/drawing/2014/main" id="{A55A43FE-6CD2-9CEE-72BA-4FFF9D3A1A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3820" y="205740"/>
          <a:ext cx="6122795" cy="546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451757</xdr:colOff>
      <xdr:row>1</xdr:row>
      <xdr:rowOff>168729</xdr:rowOff>
    </xdr:from>
    <xdr:to>
      <xdr:col>2</xdr:col>
      <xdr:colOff>5443</xdr:colOff>
      <xdr:row>7</xdr:row>
      <xdr:rowOff>24493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451757" y="342900"/>
          <a:ext cx="925286" cy="9007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282575</xdr:colOff>
      <xdr:row>0</xdr:row>
      <xdr:rowOff>104775</xdr:rowOff>
    </xdr:from>
    <xdr:to>
      <xdr:col>16</xdr:col>
      <xdr:colOff>444340</xdr:colOff>
      <xdr:row>36</xdr:row>
      <xdr:rowOff>53941</xdr:rowOff>
    </xdr:to>
    <xdr:sp macro="" textlink="">
      <xdr:nvSpPr>
        <xdr:cNvPr id="4098" name="Text Box 2">
          <a:extLst>
            <a:ext uri="{FF2B5EF4-FFF2-40B4-BE49-F238E27FC236}">
              <a16:creationId xmlns:a16="http://schemas.microsoft.com/office/drawing/2014/main" id="{00000000-0008-0000-0F00-000002100000}"/>
            </a:ext>
          </a:extLst>
        </xdr:cNvPr>
        <xdr:cNvSpPr txBox="1">
          <a:spLocks noChangeArrowheads="1"/>
        </xdr:cNvSpPr>
      </xdr:nvSpPr>
      <xdr:spPr bwMode="auto">
        <a:xfrm>
          <a:off x="4400550" y="104775"/>
          <a:ext cx="70104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defRPr sz="1000"/>
          </a:pPr>
          <a:r>
            <a:rPr lang="ja-JP" altLang="en-US" sz="1100" b="0" i="0" u="none" strike="noStrike" baseline="0">
              <a:solidFill>
                <a:srgbClr val="FF0000"/>
              </a:solidFill>
              <a:latin typeface="ＭＳ Ｐゴシック"/>
              <a:ea typeface="ＭＳ Ｐゴシック"/>
            </a:rPr>
            <a:t>　　</a:t>
          </a:r>
        </a:p>
        <a:p>
          <a:pPr algn="l" rtl="0">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ウェルネス不動産 評価ソフト </a:t>
          </a:r>
          <a:r>
            <a:rPr lang="en-US" altLang="ja-JP" sz="1100" b="0" i="0" u="none" strike="noStrike" baseline="0">
              <a:solidFill>
                <a:srgbClr val="000000"/>
              </a:solidFill>
              <a:latin typeface="ＭＳ Ｐゴシック"/>
              <a:ea typeface="ＭＳ Ｐゴシック"/>
            </a:rPr>
            <a:t>2026</a:t>
          </a:r>
          <a:r>
            <a:rPr lang="ja-JP" altLang="en-US" sz="1100" b="0" i="0" u="none" strike="noStrike" baseline="0">
              <a:solidFill>
                <a:srgbClr val="000000"/>
              </a:solidFill>
              <a:latin typeface="ＭＳ Ｐゴシック"/>
              <a:ea typeface="ＭＳ Ｐゴシック"/>
            </a:rPr>
            <a:t>年版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版</a:t>
          </a:r>
        </a:p>
        <a:p>
          <a:pPr algn="l" rtl="0">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WR</a:t>
          </a:r>
          <a:r>
            <a:rPr lang="ja-JP" altLang="en-US" sz="1100" b="0" i="0" u="none" strike="noStrike" baseline="0">
              <a:solidFill>
                <a:srgbClr val="000000"/>
              </a:solidFill>
              <a:latin typeface="ＭＳ Ｐゴシック"/>
              <a:ea typeface="ＭＳ Ｐゴシック"/>
            </a:rPr>
            <a:t>_</a:t>
          </a:r>
          <a:r>
            <a:rPr lang="en-US" altLang="ja-JP" sz="1100" b="0" i="0" u="none" strike="noStrike" baseline="0">
              <a:solidFill>
                <a:srgbClr val="000000"/>
              </a:solidFill>
              <a:latin typeface="ＭＳ Ｐゴシック"/>
              <a:ea typeface="ＭＳ Ｐゴシック"/>
            </a:rPr>
            <a:t>2026_v</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1.0</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2026</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月発行</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建築物の総合的環境評価研究委員会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ソフトの内容等に関する問い合わせ　  </a:t>
          </a:r>
        </a:p>
        <a:p>
          <a:pPr algn="l" rtl="0">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等の操作に関しては、</a:t>
          </a:r>
        </a:p>
        <a:p>
          <a:pPr algn="l" rtl="0">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E-Mail  casbee-info@ibec.or.jp</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URL</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Copyright ©2026 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111125</xdr:colOff>
      <xdr:row>0</xdr:row>
      <xdr:rowOff>104775</xdr:rowOff>
    </xdr:from>
    <xdr:to>
      <xdr:col>6</xdr:col>
      <xdr:colOff>149225</xdr:colOff>
      <xdr:row>36</xdr:row>
      <xdr:rowOff>53941</xdr:rowOff>
    </xdr:to>
    <xdr:sp macro="" textlink="">
      <xdr:nvSpPr>
        <xdr:cNvPr id="4099" name="Text Box 3">
          <a:extLst>
            <a:ext uri="{FF2B5EF4-FFF2-40B4-BE49-F238E27FC236}">
              <a16:creationId xmlns:a16="http://schemas.microsoft.com/office/drawing/2014/main" id="{00000000-0008-0000-0F00-000003100000}"/>
            </a:ext>
          </a:extLst>
        </xdr:cNvPr>
        <xdr:cNvSpPr txBox="1">
          <a:spLocks noChangeArrowheads="1"/>
        </xdr:cNvSpPr>
      </xdr:nvSpPr>
      <xdr:spPr bwMode="auto">
        <a:xfrm>
          <a:off x="114300" y="104775"/>
          <a:ext cx="41529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19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ウェルネス不動産 評価ソフト」は、Microsoft Excel</a:t>
          </a: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7) この評価ソフトは Microsoft Excel 20</a:t>
          </a: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で作成されたものであり、全てのコンピューター上での動作を保障するものではありません。</a:t>
          </a:r>
        </a:p>
        <a:p>
          <a:pPr algn="l" rtl="0">
            <a:lnSpc>
              <a:spcPts val="1300"/>
            </a:lnSpc>
            <a:defRPr sz="1000"/>
          </a:pPr>
          <a:endParaRPr lang="ja-JP" altLang="en-US"/>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B&#12489;&#12521;&#12452;&#12502;&#26367;&#12426;&#9733;%2020220211/&#23398;&#21332;&#20250;&#9733;/CASBEE&#19981;&#21205;&#29987;/20240129%20CASBEE&#19981;&#21205;&#29987;&#26908;&#35342;&#23567;&#22996;&#21729;&#20250;/&#9734;4-2%20CASBEE-RE_2021v1.1%20&#12465;&#12540;&#12473;&#12473;&#12479;&#12487;&#12451;_&#12471;&#12486;&#12451;&#12507;&#12486;&#12523;.xlsx" TargetMode="External"/><Relationship Id="rId2" Type="http://schemas.openxmlformats.org/officeDocument/2006/relationships/externalLinkPath" Target="file:///D:\USB&#12489;&#12521;&#12452;&#12502;&#26367;&#12426;&#9733;%2020220211\&#23398;&#21332;&#20250;&#9733;\CASBEE&#19981;&#21205;&#29987;\20240129%20CASBEE&#19981;&#21205;&#29987;&#26908;&#35342;&#23567;&#22996;&#21729;&#20250;\&#9734;4-2%20CASBEE-RE_2021v1.1%20&#12465;&#12540;&#12473;&#12473;&#12479;&#12487;&#12451;_&#12471;&#12486;&#12451;&#12507;&#12486;&#12523;.xlsx" TargetMode="External"/><Relationship Id="rId1" Type="http://schemas.openxmlformats.org/officeDocument/2006/relationships/externalLinkPath" Target="/USB&#12489;&#12521;&#12452;&#12502;&#26367;&#12426;&#9733;%2020220211/&#23398;&#21332;&#20250;&#9733;/CASBEE&#19981;&#21205;&#29987;/20240129%20CASBEE&#19981;&#21205;&#29987;&#26908;&#35342;&#23567;&#22996;&#21729;&#20250;/&#9734;4-2%20CASBEE-RE_2021v1.1%20&#12465;&#12540;&#12473;&#12473;&#12479;&#12487;&#12451;_&#12471;&#12486;&#12451;&#12507;&#12486;&#1252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B&#12489;&#12521;&#12452;&#12502;&#26367;&#12426;&#9733;%2020220211/&#23398;&#21332;&#20250;&#9733;/CASBEE&#19981;&#21205;&#29987;/20240129%20CASBEE&#19981;&#21205;&#29987;&#26908;&#35342;&#23567;&#22996;&#21729;&#20250;/&#9734;4-3%20CASBEE-RE_2021v1.1%20&#12465;&#12540;&#12473;&#12473;&#12479;&#12487;&#12451;_&#12522;&#12478;&#12540;&#12488;&#12507;&#12486;&#12523;.xlsx" TargetMode="External"/><Relationship Id="rId2" Type="http://schemas.openxmlformats.org/officeDocument/2006/relationships/externalLinkPath" Target="file:///D:\USB&#12489;&#12521;&#12452;&#12502;&#26367;&#12426;&#9733;%2020220211\&#23398;&#21332;&#20250;&#9733;\CASBEE&#19981;&#21205;&#29987;\20240129%20CASBEE&#19981;&#21205;&#29987;&#26908;&#35342;&#23567;&#22996;&#21729;&#20250;\&#9734;4-3%20CASBEE-RE_2021v1.1%20&#12465;&#12540;&#12473;&#12473;&#12479;&#12487;&#12451;_&#12522;&#12478;&#12540;&#12488;&#12507;&#12486;&#12523;.xlsx" TargetMode="External"/><Relationship Id="rId1" Type="http://schemas.openxmlformats.org/officeDocument/2006/relationships/externalLinkPath" Target="/USB&#12489;&#12521;&#12452;&#12502;&#26367;&#12426;&#9733;%2020220211/&#23398;&#21332;&#20250;&#9733;/CASBEE&#19981;&#21205;&#29987;/20240129%20CASBEE&#19981;&#21205;&#29987;&#26908;&#35342;&#23567;&#22996;&#21729;&#20250;/&#9734;4-3%20CASBEE-RE_2021v1.1%20&#12465;&#12540;&#12473;&#12473;&#12479;&#12487;&#12451;_&#12522;&#12478;&#12540;&#12488;&#12507;&#12486;&#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シティホテル評価結果"/>
      <sheetName val="SDGs結果表示"/>
      <sheetName val="シティホテル水計算例"/>
      <sheetName val="建築環境SDGsチェックリスト"/>
    </sheetNames>
    <sheetDataSet>
      <sheetData sheetId="0"/>
      <sheetData sheetId="1">
        <row r="1">
          <cell r="A1" t="str">
            <v>非表示</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リゾートホテル評価結果"/>
      <sheetName val="SDGs結果表示"/>
      <sheetName val="リゾートホテル水計算例"/>
      <sheetName val="建築環境SDGsチェックリスト"/>
    </sheetNames>
    <sheetDataSet>
      <sheetData sheetId="0"/>
      <sheetData sheetId="1">
        <row r="1">
          <cell r="A1" t="str">
            <v>非表示</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U143"/>
  <sheetViews>
    <sheetView showGridLines="0" tabSelected="1" zoomScaleNormal="100" zoomScaleSheetLayoutView="100" zoomScalePageLayoutView="40" workbookViewId="0">
      <selection activeCell="I23" sqref="I23"/>
    </sheetView>
  </sheetViews>
  <sheetFormatPr defaultColWidth="9" defaultRowHeight="13.5" customHeight="1" zeroHeight="1"/>
  <cols>
    <col min="1" max="1" width="1.875" customWidth="1"/>
    <col min="2" max="2" width="1.375" customWidth="1"/>
    <col min="3" max="3" width="10.625" customWidth="1"/>
    <col min="4" max="4" width="8.625" customWidth="1"/>
    <col min="5" max="5" width="5.125" style="41" customWidth="1"/>
    <col min="6" max="6" width="14" customWidth="1"/>
    <col min="7" max="7" width="12.875" customWidth="1"/>
    <col min="8" max="8" width="17.875" customWidth="1"/>
    <col min="9" max="9" width="19.625" customWidth="1"/>
    <col min="10" max="10" width="7.875" customWidth="1"/>
    <col min="11" max="11" width="17" customWidth="1"/>
    <col min="12" max="12" width="12" customWidth="1"/>
    <col min="13" max="13" width="13.875" customWidth="1"/>
    <col min="14" max="15" width="1.875" customWidth="1"/>
    <col min="16" max="16" width="9.125" customWidth="1"/>
    <col min="17" max="17" width="65.5" customWidth="1"/>
    <col min="18" max="18" width="4.125" customWidth="1"/>
    <col min="19" max="20" width="7.375" hidden="1" customWidth="1"/>
    <col min="21" max="26" width="7.375" customWidth="1"/>
    <col min="27" max="27" width="10" customWidth="1"/>
  </cols>
  <sheetData>
    <row r="1" spans="2:21" ht="13.5" customHeight="1"/>
    <row r="2" spans="2:21" ht="13.5" customHeight="1">
      <c r="P2" s="50" t="s">
        <v>0</v>
      </c>
      <c r="Q2" s="50"/>
    </row>
    <row r="3" spans="2:21" ht="13.5" customHeight="1">
      <c r="I3" s="80"/>
      <c r="R3" s="39"/>
    </row>
    <row r="4" spans="2:21" ht="13.5" customHeight="1">
      <c r="I4" s="80"/>
      <c r="R4" s="39"/>
    </row>
    <row r="5" spans="2:21" ht="16.5">
      <c r="B5" s="3"/>
      <c r="C5" s="4"/>
      <c r="D5" s="4"/>
      <c r="E5" s="42"/>
      <c r="F5" s="4"/>
      <c r="G5" s="4"/>
      <c r="H5" s="4"/>
      <c r="I5" s="2" t="s">
        <v>1</v>
      </c>
      <c r="J5" s="4" t="s">
        <v>198</v>
      </c>
      <c r="K5" s="4"/>
      <c r="L5" s="4"/>
      <c r="M5" s="2" t="s">
        <v>2</v>
      </c>
      <c r="N5" s="1"/>
    </row>
    <row r="6" spans="2:21" ht="15">
      <c r="B6" s="53"/>
      <c r="C6" s="65" t="s">
        <v>3</v>
      </c>
      <c r="D6" s="66"/>
      <c r="E6" s="67"/>
      <c r="F6" s="66"/>
      <c r="G6" s="66"/>
      <c r="H6" s="66"/>
      <c r="I6" s="66"/>
      <c r="J6" s="66"/>
      <c r="K6" s="66"/>
      <c r="L6" s="66"/>
      <c r="M6" s="54"/>
      <c r="N6" s="1"/>
    </row>
    <row r="7" spans="2:21" ht="14.25">
      <c r="B7" s="5"/>
      <c r="C7" s="6" t="s">
        <v>4</v>
      </c>
      <c r="D7" s="163" t="s">
        <v>5</v>
      </c>
      <c r="E7" s="164"/>
      <c r="F7" s="164"/>
      <c r="G7" s="164"/>
      <c r="H7" s="68" t="s">
        <v>6</v>
      </c>
      <c r="I7" s="13" t="s">
        <v>7</v>
      </c>
      <c r="J7" s="69" t="s">
        <v>8</v>
      </c>
      <c r="K7" s="6" t="s">
        <v>9</v>
      </c>
      <c r="L7" s="11" t="s">
        <v>10</v>
      </c>
      <c r="M7" s="14"/>
      <c r="N7" s="1"/>
      <c r="S7" s="24" t="s">
        <v>11</v>
      </c>
      <c r="T7" s="24" t="s">
        <v>12</v>
      </c>
    </row>
    <row r="8" spans="2:21" ht="14.25">
      <c r="B8" s="5"/>
      <c r="C8" s="6" t="s">
        <v>13</v>
      </c>
      <c r="D8" s="163" t="s">
        <v>14</v>
      </c>
      <c r="E8" s="163"/>
      <c r="F8" s="163"/>
      <c r="G8" s="163"/>
      <c r="H8" s="9" t="s">
        <v>15</v>
      </c>
      <c r="I8" s="13" t="s">
        <v>7</v>
      </c>
      <c r="J8" s="8" t="s">
        <v>8</v>
      </c>
      <c r="K8" s="6" t="s">
        <v>16</v>
      </c>
      <c r="L8" s="178" t="s">
        <v>17</v>
      </c>
      <c r="M8" s="179"/>
      <c r="N8" s="1"/>
      <c r="S8" s="24" t="str">
        <f>C25</f>
        <v>Qw1.　安全・安心</v>
      </c>
      <c r="T8" s="90">
        <f>D44</f>
        <v>3</v>
      </c>
      <c r="U8" s="35"/>
    </row>
    <row r="9" spans="2:21" ht="14.25">
      <c r="B9" s="5"/>
      <c r="C9" s="6" t="s">
        <v>18</v>
      </c>
      <c r="D9" s="163" t="s">
        <v>19</v>
      </c>
      <c r="E9" s="164"/>
      <c r="F9" s="164"/>
      <c r="G9" s="164"/>
      <c r="H9" s="147" t="s">
        <v>195</v>
      </c>
      <c r="I9" s="11" t="s">
        <v>7</v>
      </c>
      <c r="J9" s="8" t="s">
        <v>8</v>
      </c>
      <c r="K9" s="6" t="s">
        <v>20</v>
      </c>
      <c r="L9" s="11" t="s">
        <v>7</v>
      </c>
      <c r="M9" s="14"/>
      <c r="N9" s="1"/>
      <c r="S9" s="24" t="str">
        <f>C46</f>
        <v>Qw2.　健康性・快適性</v>
      </c>
      <c r="T9" s="90">
        <f>D76</f>
        <v>3</v>
      </c>
      <c r="U9" s="35"/>
    </row>
    <row r="10" spans="2:21" ht="14.25">
      <c r="B10" s="5"/>
      <c r="C10" s="6" t="s">
        <v>21</v>
      </c>
      <c r="D10" s="163" t="s">
        <v>22</v>
      </c>
      <c r="E10" s="163"/>
      <c r="F10" s="163"/>
      <c r="G10" s="180"/>
      <c r="H10" s="9" t="s">
        <v>23</v>
      </c>
      <c r="I10" s="11" t="s">
        <v>24</v>
      </c>
      <c r="J10" s="8"/>
      <c r="K10" s="17" t="s">
        <v>194</v>
      </c>
      <c r="L10" s="183" t="s">
        <v>193</v>
      </c>
      <c r="M10" s="184"/>
      <c r="N10" s="1"/>
      <c r="S10" s="24" t="str">
        <f>C78</f>
        <v>Qw3.　知的生産性向上</v>
      </c>
      <c r="T10" s="90">
        <f>D92</f>
        <v>3</v>
      </c>
      <c r="U10" s="35"/>
    </row>
    <row r="11" spans="2:21" ht="14.25">
      <c r="B11" s="5"/>
      <c r="C11" s="6" t="s">
        <v>25</v>
      </c>
      <c r="D11" s="178" t="s">
        <v>26</v>
      </c>
      <c r="E11" s="178"/>
      <c r="F11" s="178"/>
      <c r="G11" s="178"/>
      <c r="H11" s="9" t="s">
        <v>27</v>
      </c>
      <c r="I11" s="12" t="s">
        <v>28</v>
      </c>
      <c r="J11" s="8"/>
      <c r="K11" s="6" t="s">
        <v>29</v>
      </c>
      <c r="L11" s="181" t="s">
        <v>17</v>
      </c>
      <c r="M11" s="182"/>
      <c r="N11" s="1"/>
      <c r="U11" s="35"/>
    </row>
    <row r="12" spans="2:21" ht="14.25">
      <c r="B12" s="5"/>
      <c r="C12" s="6" t="s">
        <v>30</v>
      </c>
      <c r="F12" s="165" t="s">
        <v>31</v>
      </c>
      <c r="G12" s="166"/>
      <c r="H12" s="9" t="s">
        <v>32</v>
      </c>
      <c r="I12" s="36" t="s">
        <v>33</v>
      </c>
      <c r="J12" s="10" t="s">
        <v>34</v>
      </c>
      <c r="K12" s="6" t="s">
        <v>35</v>
      </c>
      <c r="L12" s="32" t="s">
        <v>7</v>
      </c>
      <c r="M12" s="33"/>
      <c r="N12" s="1"/>
      <c r="U12" s="35"/>
    </row>
    <row r="13" spans="2:21" ht="14.25">
      <c r="B13" s="70"/>
      <c r="C13" s="148" t="s">
        <v>196</v>
      </c>
      <c r="D13" s="71"/>
      <c r="E13" s="72"/>
      <c r="F13" s="174" t="s">
        <v>197</v>
      </c>
      <c r="G13" s="175"/>
      <c r="H13" s="73" t="s">
        <v>36</v>
      </c>
      <c r="I13" s="74" t="s">
        <v>33</v>
      </c>
      <c r="J13" s="10" t="s">
        <v>37</v>
      </c>
      <c r="K13" s="17" t="s">
        <v>194</v>
      </c>
      <c r="L13" s="176" t="s">
        <v>193</v>
      </c>
      <c r="M13" s="177"/>
      <c r="N13" s="1"/>
      <c r="S13" s="24"/>
      <c r="T13" s="24"/>
    </row>
    <row r="14" spans="2:21" ht="3.95" customHeight="1">
      <c r="B14" s="3"/>
      <c r="C14" s="4"/>
      <c r="D14" s="4"/>
      <c r="E14" s="42"/>
      <c r="F14" s="4"/>
      <c r="G14" s="4"/>
      <c r="H14" s="4"/>
      <c r="I14" s="4"/>
      <c r="J14" s="145"/>
      <c r="K14" s="146"/>
      <c r="L14" s="145"/>
      <c r="M14" s="145"/>
      <c r="N14" s="1"/>
    </row>
    <row r="15" spans="2:21" ht="15">
      <c r="B15" s="53"/>
      <c r="C15" s="65" t="s">
        <v>38</v>
      </c>
      <c r="D15" s="66"/>
      <c r="E15" s="75"/>
      <c r="F15" s="66"/>
      <c r="G15" s="66"/>
      <c r="H15" s="66"/>
      <c r="I15" s="66"/>
      <c r="J15" s="66"/>
      <c r="K15" s="66"/>
      <c r="L15" s="66"/>
      <c r="M15" s="54"/>
      <c r="N15" s="1"/>
    </row>
    <row r="16" spans="2:21" ht="4.1500000000000004" customHeight="1">
      <c r="B16" s="15"/>
      <c r="G16" s="4"/>
      <c r="H16" s="4"/>
      <c r="I16" s="4"/>
      <c r="M16" s="27"/>
      <c r="N16" s="1"/>
      <c r="S16" s="24" t="s">
        <v>39</v>
      </c>
      <c r="T16" s="24" t="s">
        <v>40</v>
      </c>
    </row>
    <row r="17" spans="2:20" ht="14.25">
      <c r="B17" s="15"/>
      <c r="C17" s="93">
        <f>25*(D22-1)</f>
        <v>50</v>
      </c>
      <c r="D17" s="94">
        <v>100</v>
      </c>
      <c r="H17" s="4"/>
      <c r="M17" s="86" t="s">
        <v>41</v>
      </c>
      <c r="N17" s="1"/>
      <c r="S17" s="24">
        <f>IF(C17&gt;M18,5,IF(C17&gt;=M19,4,IF(C17&gt;=M20,3,IF(C17&gt;=M21,2,0))))</f>
        <v>3</v>
      </c>
      <c r="T17" s="24">
        <f>5-S17</f>
        <v>2</v>
      </c>
    </row>
    <row r="18" spans="2:20" ht="14.25">
      <c r="B18" s="15"/>
      <c r="C18" s="84" t="s">
        <v>135</v>
      </c>
      <c r="D18" s="85" t="s">
        <v>42</v>
      </c>
      <c r="E18"/>
      <c r="G18" s="43"/>
      <c r="H18" s="4"/>
      <c r="J18" s="7" t="s">
        <v>43</v>
      </c>
      <c r="L18" s="6" t="s">
        <v>179</v>
      </c>
      <c r="M18" s="95">
        <v>75</v>
      </c>
      <c r="N18" s="1"/>
    </row>
    <row r="19" spans="2:20" ht="14.25">
      <c r="B19" s="15"/>
      <c r="G19" s="4"/>
      <c r="H19" s="4"/>
      <c r="J19" s="7" t="s">
        <v>45</v>
      </c>
      <c r="L19" s="6" t="s">
        <v>44</v>
      </c>
      <c r="M19" s="95">
        <v>65</v>
      </c>
      <c r="N19" s="1"/>
      <c r="S19" s="24" t="s">
        <v>46</v>
      </c>
    </row>
    <row r="20" spans="2:20" ht="14.25">
      <c r="B20" s="15"/>
      <c r="H20" s="4"/>
      <c r="J20" s="7" t="s">
        <v>47</v>
      </c>
      <c r="L20" s="6" t="s">
        <v>44</v>
      </c>
      <c r="M20" s="95">
        <v>50</v>
      </c>
      <c r="N20" s="1"/>
      <c r="S20" s="24" t="s">
        <v>48</v>
      </c>
    </row>
    <row r="21" spans="2:20" ht="14.25">
      <c r="B21" s="15"/>
      <c r="H21" s="4"/>
      <c r="J21" s="7" t="s">
        <v>49</v>
      </c>
      <c r="L21" s="6" t="s">
        <v>44</v>
      </c>
      <c r="M21" s="95">
        <v>40</v>
      </c>
      <c r="N21" s="1"/>
    </row>
    <row r="22" spans="2:20" ht="14.25">
      <c r="B22" s="26"/>
      <c r="C22" s="91" t="s">
        <v>41</v>
      </c>
      <c r="D22" s="92">
        <f>ROUNDDOWN(AVERAGE(D44,D76,D92),1)</f>
        <v>3</v>
      </c>
      <c r="F22" t="s">
        <v>136</v>
      </c>
      <c r="J22" s="52" t="s">
        <v>50</v>
      </c>
      <c r="L22" s="41"/>
      <c r="M22" s="27"/>
    </row>
    <row r="23" spans="2:20">
      <c r="B23" s="55"/>
      <c r="C23" s="56"/>
      <c r="D23" s="56"/>
      <c r="E23" s="57"/>
      <c r="F23" s="56"/>
      <c r="G23" s="56"/>
      <c r="H23" s="56"/>
      <c r="I23" s="56"/>
      <c r="J23" s="56"/>
      <c r="K23" s="56"/>
      <c r="L23" s="56"/>
      <c r="M23" s="58"/>
    </row>
    <row r="24" spans="2:20" ht="5.45" customHeight="1">
      <c r="E24"/>
    </row>
    <row r="25" spans="2:20" ht="15">
      <c r="B25" s="20"/>
      <c r="C25" s="21" t="s">
        <v>51</v>
      </c>
      <c r="D25" s="22"/>
      <c r="E25" s="45"/>
      <c r="F25" s="22"/>
      <c r="G25" s="22"/>
      <c r="H25" s="22"/>
      <c r="I25" s="22"/>
      <c r="J25" s="22"/>
      <c r="K25" s="22"/>
      <c r="L25" s="22"/>
      <c r="M25" s="23"/>
    </row>
    <row r="26" spans="2:20" ht="14.25">
      <c r="B26" s="15"/>
      <c r="C26" s="17" t="s">
        <v>52</v>
      </c>
      <c r="D26" s="17" t="s">
        <v>41</v>
      </c>
      <c r="E26" s="18"/>
      <c r="F26" s="7"/>
      <c r="G26" s="7"/>
      <c r="H26" s="7"/>
      <c r="I26" s="7"/>
      <c r="J26" s="17" t="s">
        <v>53</v>
      </c>
      <c r="K26" s="7"/>
      <c r="L26" s="17" t="s">
        <v>54</v>
      </c>
      <c r="M26" s="8"/>
    </row>
    <row r="27" spans="2:20" ht="14.25">
      <c r="B27" s="15"/>
      <c r="C27" s="29"/>
      <c r="D27" s="89">
        <f>AVERAGE(C28,C30,C32,C35)</f>
        <v>3</v>
      </c>
      <c r="E27" s="81" t="s">
        <v>55</v>
      </c>
      <c r="F27" s="19" t="s">
        <v>56</v>
      </c>
      <c r="G27" s="7"/>
      <c r="H27" s="7"/>
      <c r="I27" s="18"/>
      <c r="J27" s="7"/>
      <c r="K27" s="7"/>
      <c r="L27" s="7"/>
      <c r="M27" s="8"/>
    </row>
    <row r="28" spans="2:20" ht="14.25">
      <c r="B28" s="15"/>
      <c r="C28" s="28"/>
      <c r="D28" s="29"/>
      <c r="E28" s="30">
        <v>1.1000000000000001</v>
      </c>
      <c r="F28" s="31" t="s">
        <v>57</v>
      </c>
      <c r="G28" s="3"/>
      <c r="H28" s="3"/>
      <c r="I28" s="3"/>
      <c r="J28" s="7"/>
      <c r="K28" s="7"/>
      <c r="L28" s="7"/>
      <c r="M28" s="8"/>
    </row>
    <row r="29" spans="2:20" ht="14.25">
      <c r="B29" s="15"/>
      <c r="D29" s="29"/>
      <c r="E29" s="30"/>
      <c r="F29" s="25" t="s">
        <v>58</v>
      </c>
      <c r="G29" s="156"/>
      <c r="H29" s="157"/>
      <c r="I29" s="158"/>
      <c r="J29" s="7"/>
      <c r="K29" s="7"/>
      <c r="L29" s="7"/>
      <c r="M29" s="8"/>
    </row>
    <row r="30" spans="2:20" ht="14.25">
      <c r="B30" s="15"/>
      <c r="C30" s="49"/>
      <c r="D30" s="29"/>
      <c r="E30" s="82" t="s">
        <v>59</v>
      </c>
      <c r="F30" s="31" t="s">
        <v>190</v>
      </c>
      <c r="G30" s="63"/>
      <c r="H30" s="63"/>
      <c r="I30" s="63"/>
      <c r="J30" s="6"/>
      <c r="K30" s="7"/>
      <c r="M30" s="10"/>
    </row>
    <row r="31" spans="2:20" ht="14.25">
      <c r="B31" s="15"/>
      <c r="D31" s="29"/>
      <c r="E31" s="30"/>
      <c r="F31" s="25" t="s">
        <v>60</v>
      </c>
      <c r="G31" s="153"/>
      <c r="H31" s="154"/>
      <c r="I31" s="155"/>
      <c r="J31" s="52" t="s">
        <v>61</v>
      </c>
      <c r="K31" s="7"/>
      <c r="L31" s="123">
        <f>取組表!G4</f>
        <v>1</v>
      </c>
      <c r="M31" s="10" t="s">
        <v>11</v>
      </c>
    </row>
    <row r="32" spans="2:20" ht="14.25">
      <c r="B32" s="15"/>
      <c r="C32" s="49">
        <v>3</v>
      </c>
      <c r="D32" s="29"/>
      <c r="E32" s="82" t="s">
        <v>62</v>
      </c>
      <c r="F32" s="31" t="s">
        <v>63</v>
      </c>
      <c r="G32" s="7"/>
      <c r="H32" s="7"/>
      <c r="I32" s="7"/>
      <c r="J32" s="83"/>
      <c r="K32" s="7"/>
      <c r="L32" s="7"/>
      <c r="M32" s="8"/>
    </row>
    <row r="33" spans="2:17" ht="14.25" customHeight="1">
      <c r="B33" s="15"/>
      <c r="C33" s="7"/>
      <c r="D33" s="29"/>
      <c r="E33" s="18"/>
      <c r="F33" s="25" t="s">
        <v>58</v>
      </c>
      <c r="G33" s="168"/>
      <c r="H33" s="169"/>
      <c r="I33" s="170"/>
      <c r="J33" s="52" t="s">
        <v>64</v>
      </c>
      <c r="K33" s="7"/>
      <c r="L33" s="123">
        <f>取組表!H5</f>
        <v>3</v>
      </c>
      <c r="M33" s="10" t="s">
        <v>65</v>
      </c>
    </row>
    <row r="34" spans="2:17" ht="13.9" customHeight="1">
      <c r="B34" s="15"/>
      <c r="C34" s="7"/>
      <c r="D34" s="29"/>
      <c r="E34" s="18"/>
      <c r="F34" s="7"/>
      <c r="G34" s="171"/>
      <c r="H34" s="172"/>
      <c r="I34" s="173"/>
      <c r="J34" s="143" t="s">
        <v>189</v>
      </c>
      <c r="K34" s="7"/>
      <c r="L34" s="123">
        <f>取組表!G5</f>
        <v>2</v>
      </c>
      <c r="M34" s="10" t="s">
        <v>65</v>
      </c>
    </row>
    <row r="35" spans="2:17" ht="14.25">
      <c r="B35" s="15"/>
      <c r="C35" s="28">
        <v>3</v>
      </c>
      <c r="D35" s="29"/>
      <c r="E35" s="82" t="s">
        <v>66</v>
      </c>
      <c r="F35" s="31" t="s">
        <v>67</v>
      </c>
      <c r="G35" s="3"/>
      <c r="H35" s="3"/>
      <c r="I35" s="3"/>
      <c r="J35" s="83"/>
      <c r="K35" s="7"/>
      <c r="L35" s="7"/>
      <c r="M35" s="8"/>
    </row>
    <row r="36" spans="2:17" ht="14.25">
      <c r="B36" s="15"/>
      <c r="D36" s="29"/>
      <c r="E36" s="30"/>
      <c r="F36" s="25" t="s">
        <v>58</v>
      </c>
      <c r="G36" s="156"/>
      <c r="H36" s="157"/>
      <c r="I36" s="158"/>
      <c r="J36" s="83"/>
      <c r="K36" s="7"/>
      <c r="L36" s="7"/>
      <c r="M36" s="8"/>
    </row>
    <row r="37" spans="2:17" ht="14.25">
      <c r="B37" s="15"/>
      <c r="C37" s="29"/>
      <c r="D37" s="89">
        <f>AVERAGE(C38,C40,C42)</f>
        <v>3</v>
      </c>
      <c r="E37" s="81" t="s">
        <v>68</v>
      </c>
      <c r="F37" s="19" t="s">
        <v>69</v>
      </c>
      <c r="G37" s="7"/>
      <c r="H37" s="7"/>
      <c r="I37" s="18"/>
      <c r="J37" s="83"/>
      <c r="K37" s="7"/>
      <c r="L37" s="7"/>
      <c r="M37" s="8"/>
    </row>
    <row r="38" spans="2:17" ht="14.25">
      <c r="B38" s="15"/>
      <c r="C38" s="28">
        <v>3</v>
      </c>
      <c r="D38" s="29"/>
      <c r="E38" s="82" t="s">
        <v>70</v>
      </c>
      <c r="F38" s="31" t="s">
        <v>71</v>
      </c>
      <c r="G38" s="3"/>
      <c r="H38" s="3"/>
      <c r="I38" s="3"/>
      <c r="J38" s="83"/>
      <c r="K38" s="7"/>
      <c r="L38" s="7"/>
      <c r="M38" s="8"/>
    </row>
    <row r="39" spans="2:17" ht="14.25">
      <c r="B39" s="15"/>
      <c r="D39" s="29"/>
      <c r="E39" s="30"/>
      <c r="F39" s="25" t="s">
        <v>58</v>
      </c>
      <c r="G39" s="156"/>
      <c r="H39" s="157"/>
      <c r="I39" s="158"/>
      <c r="J39" s="52" t="s">
        <v>72</v>
      </c>
      <c r="K39" s="7"/>
      <c r="L39" s="123">
        <f>取組表!G6</f>
        <v>2</v>
      </c>
      <c r="M39" s="10" t="s">
        <v>11</v>
      </c>
    </row>
    <row r="40" spans="2:17" ht="14.25">
      <c r="B40" s="15"/>
      <c r="C40" s="49">
        <v>3</v>
      </c>
      <c r="D40" s="29"/>
      <c r="E40" s="82" t="s">
        <v>73</v>
      </c>
      <c r="F40" s="31" t="s">
        <v>74</v>
      </c>
      <c r="G40" s="63"/>
      <c r="H40" s="63"/>
      <c r="I40" s="63"/>
      <c r="M40" s="10"/>
    </row>
    <row r="41" spans="2:17" ht="16.149999999999999" customHeight="1">
      <c r="B41" s="15"/>
      <c r="D41" s="29"/>
      <c r="E41" s="30"/>
      <c r="F41" s="25" t="s">
        <v>58</v>
      </c>
      <c r="G41" s="153"/>
      <c r="H41" s="154"/>
      <c r="I41" s="155"/>
      <c r="J41" s="6"/>
      <c r="K41" s="7"/>
      <c r="M41" s="10"/>
      <c r="P41" s="46"/>
    </row>
    <row r="42" spans="2:17" ht="14.25" customHeight="1">
      <c r="B42" s="15"/>
      <c r="C42" s="49">
        <v>3</v>
      </c>
      <c r="D42" s="29"/>
      <c r="E42" s="82" t="s">
        <v>75</v>
      </c>
      <c r="F42" s="31" t="s">
        <v>76</v>
      </c>
      <c r="G42" s="7"/>
      <c r="H42" s="7"/>
      <c r="I42" s="7"/>
      <c r="J42" s="7"/>
      <c r="K42" s="7"/>
      <c r="L42" s="7"/>
      <c r="M42" s="8"/>
    </row>
    <row r="43" spans="2:17" ht="14.25">
      <c r="B43" s="15"/>
      <c r="C43" s="88" t="s">
        <v>77</v>
      </c>
      <c r="D43" s="87"/>
      <c r="E43" s="18"/>
      <c r="F43" s="25" t="s">
        <v>58</v>
      </c>
      <c r="G43" s="156"/>
      <c r="H43" s="157"/>
      <c r="I43" s="158"/>
      <c r="J43" s="6"/>
      <c r="K43" s="7"/>
      <c r="L43" s="7"/>
      <c r="M43" s="8"/>
    </row>
    <row r="44" spans="2:17" ht="14.25">
      <c r="B44" s="15"/>
      <c r="C44" s="29" t="s">
        <v>78</v>
      </c>
      <c r="D44" s="34">
        <f>AVERAGE(D27:D42)</f>
        <v>3</v>
      </c>
      <c r="E44" s="44"/>
      <c r="F44" s="7"/>
      <c r="G44" s="7"/>
      <c r="H44" s="7"/>
      <c r="I44" s="7"/>
      <c r="J44" s="7"/>
      <c r="K44" s="7"/>
      <c r="L44" s="7"/>
      <c r="M44" s="8"/>
    </row>
    <row r="45" spans="2:17" ht="6.6" customHeight="1">
      <c r="B45" s="77"/>
      <c r="C45" s="59"/>
      <c r="D45" s="59"/>
      <c r="E45" s="78"/>
      <c r="F45" s="59"/>
      <c r="G45" s="59"/>
      <c r="H45" s="59"/>
      <c r="I45" s="59"/>
      <c r="J45" s="59"/>
      <c r="K45" s="59"/>
      <c r="L45" s="59"/>
      <c r="M45" s="79"/>
      <c r="P45" s="47"/>
      <c r="Q45" s="47"/>
    </row>
    <row r="46" spans="2:17" ht="14.25" customHeight="1">
      <c r="B46" s="53"/>
      <c r="C46" s="65" t="s">
        <v>79</v>
      </c>
      <c r="D46" s="66"/>
      <c r="E46" s="76"/>
      <c r="F46" s="66"/>
      <c r="G46" s="66"/>
      <c r="H46" s="66"/>
      <c r="I46" s="66"/>
      <c r="J46" s="66"/>
      <c r="K46" s="66"/>
      <c r="L46" s="66"/>
      <c r="M46" s="54"/>
      <c r="P46" s="47"/>
      <c r="Q46" s="47"/>
    </row>
    <row r="47" spans="2:17" ht="14.25">
      <c r="B47" s="15"/>
      <c r="C47" s="17" t="s">
        <v>52</v>
      </c>
      <c r="D47" s="17" t="s">
        <v>41</v>
      </c>
      <c r="E47" s="18"/>
      <c r="F47" s="7"/>
      <c r="G47" s="7"/>
      <c r="H47" s="7"/>
      <c r="I47" s="7"/>
      <c r="J47" s="17" t="s">
        <v>53</v>
      </c>
      <c r="K47" s="7"/>
      <c r="L47" s="17" t="s">
        <v>54</v>
      </c>
      <c r="M47" s="8"/>
    </row>
    <row r="48" spans="2:17" ht="14.25">
      <c r="B48" s="15"/>
      <c r="C48" s="29"/>
      <c r="D48" s="89">
        <f>AVERAGE(C49)</f>
        <v>3</v>
      </c>
      <c r="E48" s="81" t="s">
        <v>55</v>
      </c>
      <c r="F48" s="19" t="s">
        <v>80</v>
      </c>
      <c r="G48" s="7"/>
      <c r="H48" s="7"/>
      <c r="I48" s="18"/>
      <c r="J48" s="7"/>
      <c r="K48" s="7"/>
      <c r="L48" s="7"/>
      <c r="M48" s="8"/>
    </row>
    <row r="49" spans="2:17" ht="14.25">
      <c r="B49" s="15"/>
      <c r="C49" s="28">
        <v>3</v>
      </c>
      <c r="D49" s="29"/>
      <c r="E49" s="30">
        <v>1.1000000000000001</v>
      </c>
      <c r="F49" s="31" t="s">
        <v>81</v>
      </c>
      <c r="G49" s="3"/>
      <c r="H49" s="3"/>
      <c r="I49" s="3"/>
      <c r="J49" s="7"/>
      <c r="K49" s="7"/>
      <c r="L49" s="7"/>
      <c r="M49" s="8"/>
    </row>
    <row r="50" spans="2:17" ht="14.25">
      <c r="B50" s="15"/>
      <c r="D50" s="29"/>
      <c r="E50" s="30"/>
      <c r="F50" s="25" t="s">
        <v>58</v>
      </c>
      <c r="G50" s="156"/>
      <c r="H50" s="157"/>
      <c r="I50" s="158"/>
      <c r="J50" s="52" t="s">
        <v>82</v>
      </c>
      <c r="K50" s="7"/>
      <c r="L50" s="123">
        <f>取組表!G8</f>
        <v>2</v>
      </c>
      <c r="M50" s="10" t="s">
        <v>83</v>
      </c>
    </row>
    <row r="51" spans="2:17" ht="14.25">
      <c r="B51" s="15"/>
      <c r="C51" s="29"/>
      <c r="D51" s="89">
        <f>AVERAGE(C52,C54,C56,C58)</f>
        <v>3</v>
      </c>
      <c r="E51" s="81" t="s">
        <v>68</v>
      </c>
      <c r="F51" s="19" t="s">
        <v>84</v>
      </c>
      <c r="G51" s="7"/>
      <c r="H51" s="7"/>
      <c r="I51" s="18"/>
      <c r="J51" s="7"/>
      <c r="K51" s="7"/>
      <c r="L51" s="7"/>
      <c r="M51" s="8"/>
    </row>
    <row r="52" spans="2:17" ht="14.25">
      <c r="B52" s="15"/>
      <c r="C52" s="28">
        <v>3</v>
      </c>
      <c r="D52" s="29"/>
      <c r="E52" s="82" t="s">
        <v>70</v>
      </c>
      <c r="F52" s="31" t="s">
        <v>85</v>
      </c>
      <c r="G52" s="3"/>
      <c r="H52" s="3"/>
      <c r="I52" s="3"/>
      <c r="J52" s="7"/>
      <c r="K52" s="7"/>
      <c r="L52" s="7"/>
      <c r="M52" s="8"/>
    </row>
    <row r="53" spans="2:17" ht="14.25">
      <c r="B53" s="15"/>
      <c r="C53" s="7"/>
      <c r="D53" s="29"/>
      <c r="E53" s="18"/>
      <c r="F53" s="25" t="s">
        <v>58</v>
      </c>
      <c r="G53" s="156"/>
      <c r="H53" s="157"/>
      <c r="I53" s="158"/>
      <c r="J53" s="52" t="s">
        <v>86</v>
      </c>
      <c r="K53" s="7"/>
      <c r="L53" s="37"/>
      <c r="M53" s="10" t="s">
        <v>87</v>
      </c>
      <c r="N53" s="1"/>
    </row>
    <row r="54" spans="2:17" ht="14.25" customHeight="1">
      <c r="B54" s="15"/>
      <c r="C54" s="49">
        <v>3</v>
      </c>
      <c r="D54" s="29"/>
      <c r="E54" s="82" t="s">
        <v>88</v>
      </c>
      <c r="F54" s="31" t="s">
        <v>89</v>
      </c>
      <c r="G54" s="7"/>
      <c r="H54" s="7"/>
      <c r="I54" s="7"/>
      <c r="J54" s="7"/>
      <c r="K54" s="7"/>
      <c r="L54" s="7"/>
      <c r="M54" s="8"/>
      <c r="P54" s="47"/>
      <c r="Q54" s="47"/>
    </row>
    <row r="55" spans="2:17" ht="14.25" customHeight="1">
      <c r="B55" s="15"/>
      <c r="C55" s="7"/>
      <c r="D55" s="40"/>
      <c r="E55" s="25"/>
      <c r="F55" s="25" t="s">
        <v>58</v>
      </c>
      <c r="G55" s="156"/>
      <c r="H55" s="157"/>
      <c r="I55" s="158"/>
      <c r="J55" s="51" t="s">
        <v>90</v>
      </c>
      <c r="K55" s="7"/>
      <c r="L55" s="123">
        <f>取組表!G9</f>
        <v>0</v>
      </c>
      <c r="M55" s="10" t="s">
        <v>11</v>
      </c>
      <c r="P55" s="47"/>
      <c r="Q55" s="47"/>
    </row>
    <row r="56" spans="2:17" ht="14.25">
      <c r="B56" s="15"/>
      <c r="C56" s="28">
        <v>3</v>
      </c>
      <c r="D56" s="29"/>
      <c r="E56" s="82" t="s">
        <v>91</v>
      </c>
      <c r="F56" s="31" t="s">
        <v>92</v>
      </c>
      <c r="G56" s="3"/>
      <c r="H56" s="3"/>
      <c r="I56" s="3"/>
      <c r="J56" s="7"/>
      <c r="K56" s="7"/>
      <c r="L56" s="7"/>
      <c r="M56" s="8"/>
    </row>
    <row r="57" spans="2:17" ht="14.25">
      <c r="B57" s="15"/>
      <c r="D57" s="29"/>
      <c r="E57" s="30"/>
      <c r="F57" s="25" t="s">
        <v>58</v>
      </c>
      <c r="G57" s="156"/>
      <c r="H57" s="157"/>
      <c r="I57" s="158"/>
      <c r="J57" s="52" t="s">
        <v>93</v>
      </c>
      <c r="K57" s="7"/>
      <c r="L57" s="123">
        <f>取組表!G10</f>
        <v>0</v>
      </c>
      <c r="M57" s="10" t="s">
        <v>11</v>
      </c>
    </row>
    <row r="58" spans="2:17" ht="14.25">
      <c r="B58" s="15"/>
      <c r="C58" s="28">
        <v>3</v>
      </c>
      <c r="D58" s="29"/>
      <c r="E58" s="82" t="s">
        <v>94</v>
      </c>
      <c r="F58" s="31" t="s">
        <v>95</v>
      </c>
      <c r="G58" s="3"/>
      <c r="H58" s="3"/>
      <c r="I58" s="3"/>
      <c r="J58" s="7"/>
      <c r="K58" s="7"/>
      <c r="L58" s="7"/>
      <c r="M58" s="8"/>
    </row>
    <row r="59" spans="2:17" ht="14.25">
      <c r="B59" s="15"/>
      <c r="D59" s="29"/>
      <c r="E59" s="30"/>
      <c r="F59" s="25" t="s">
        <v>58</v>
      </c>
      <c r="G59" s="156"/>
      <c r="H59" s="157"/>
      <c r="I59" s="158"/>
      <c r="J59" s="52"/>
      <c r="K59" s="7"/>
      <c r="M59" s="10"/>
    </row>
    <row r="60" spans="2:17" ht="14.25">
      <c r="B60" s="15"/>
      <c r="C60" s="29"/>
      <c r="D60" s="89">
        <f>AVERAGE(C61,C63,C65,C67)</f>
        <v>3</v>
      </c>
      <c r="E60" s="81" t="s">
        <v>96</v>
      </c>
      <c r="F60" s="19" t="s">
        <v>97</v>
      </c>
      <c r="G60" s="7"/>
      <c r="H60" s="7"/>
      <c r="I60" s="18"/>
      <c r="J60" s="7"/>
      <c r="K60" s="7"/>
      <c r="L60" s="7"/>
      <c r="M60" s="8"/>
    </row>
    <row r="61" spans="2:17" ht="14.25">
      <c r="B61" s="15"/>
      <c r="C61" s="28">
        <v>3</v>
      </c>
      <c r="D61" s="29"/>
      <c r="E61" s="82" t="s">
        <v>98</v>
      </c>
      <c r="F61" s="31" t="s">
        <v>99</v>
      </c>
      <c r="G61" s="3"/>
      <c r="H61" s="3"/>
      <c r="I61" s="3"/>
      <c r="J61" s="7"/>
      <c r="K61" s="7"/>
      <c r="L61" s="7"/>
      <c r="M61" s="8"/>
    </row>
    <row r="62" spans="2:17" ht="14.25">
      <c r="B62" s="15"/>
      <c r="C62" s="7"/>
      <c r="D62" s="29"/>
      <c r="E62" s="18"/>
      <c r="F62" s="25" t="s">
        <v>58</v>
      </c>
      <c r="G62" s="156"/>
      <c r="H62" s="157"/>
      <c r="I62" s="158"/>
      <c r="J62" s="52" t="s">
        <v>82</v>
      </c>
      <c r="K62" s="7"/>
      <c r="L62" s="123">
        <f>取組表!G11+取組表!G14</f>
        <v>3</v>
      </c>
      <c r="M62" s="10" t="s">
        <v>83</v>
      </c>
      <c r="N62" s="1"/>
    </row>
    <row r="63" spans="2:17" ht="13.5" customHeight="1">
      <c r="B63" s="15"/>
      <c r="C63" s="49">
        <v>3</v>
      </c>
      <c r="D63" s="29"/>
      <c r="E63" s="82" t="s">
        <v>100</v>
      </c>
      <c r="F63" s="31" t="s">
        <v>101</v>
      </c>
      <c r="G63" s="7"/>
      <c r="H63" s="7"/>
      <c r="I63" s="7"/>
      <c r="J63" s="7"/>
      <c r="K63" s="7"/>
      <c r="L63" s="7"/>
      <c r="M63" s="8"/>
      <c r="N63" s="1"/>
    </row>
    <row r="64" spans="2:17" ht="13.5" customHeight="1">
      <c r="B64" s="15"/>
      <c r="C64" s="7"/>
      <c r="D64" s="29"/>
      <c r="E64" s="18"/>
      <c r="F64" s="25" t="s">
        <v>58</v>
      </c>
      <c r="G64" s="156"/>
      <c r="H64" s="157"/>
      <c r="I64" s="158"/>
      <c r="J64" s="6" t="s">
        <v>102</v>
      </c>
      <c r="K64" s="7"/>
      <c r="L64" s="37"/>
      <c r="M64" s="10" t="s">
        <v>192</v>
      </c>
      <c r="N64" s="1"/>
    </row>
    <row r="65" spans="2:17" ht="13.5" customHeight="1">
      <c r="B65" s="15"/>
      <c r="C65" s="49">
        <v>3</v>
      </c>
      <c r="D65" s="29"/>
      <c r="E65" s="82" t="s">
        <v>103</v>
      </c>
      <c r="F65" s="31" t="s">
        <v>104</v>
      </c>
      <c r="G65" s="3"/>
      <c r="H65" s="3"/>
      <c r="I65" s="3"/>
      <c r="M65" s="8"/>
      <c r="N65" s="1"/>
    </row>
    <row r="66" spans="2:17" ht="13.5" customHeight="1">
      <c r="B66" s="15"/>
      <c r="C66" s="7"/>
      <c r="D66" s="29"/>
      <c r="E66" s="30"/>
      <c r="F66" s="25" t="s">
        <v>58</v>
      </c>
      <c r="G66" s="156"/>
      <c r="H66" s="157"/>
      <c r="I66" s="158"/>
      <c r="J66" s="6" t="s">
        <v>105</v>
      </c>
      <c r="K66" s="7"/>
      <c r="L66" s="37"/>
      <c r="M66" s="10" t="s">
        <v>106</v>
      </c>
      <c r="N66" s="1"/>
    </row>
    <row r="67" spans="2:17" ht="14.25">
      <c r="B67" s="15"/>
      <c r="C67" s="28">
        <v>3</v>
      </c>
      <c r="D67" s="29"/>
      <c r="E67" s="82" t="s">
        <v>107</v>
      </c>
      <c r="F67" s="31" t="s">
        <v>108</v>
      </c>
      <c r="G67" s="3"/>
      <c r="H67" s="3"/>
      <c r="I67" s="3"/>
      <c r="J67" s="7"/>
      <c r="K67" s="7"/>
      <c r="L67" s="7"/>
      <c r="M67" s="8"/>
    </row>
    <row r="68" spans="2:17" ht="14.25">
      <c r="B68" s="15"/>
      <c r="D68" s="29"/>
      <c r="E68" s="30"/>
      <c r="F68" s="25" t="s">
        <v>58</v>
      </c>
      <c r="G68" s="156"/>
      <c r="H68" s="157"/>
      <c r="I68" s="158"/>
      <c r="J68" s="52"/>
      <c r="K68" s="7"/>
      <c r="M68" s="10"/>
    </row>
    <row r="69" spans="2:17" ht="14.25">
      <c r="B69" s="15"/>
      <c r="C69" s="29"/>
      <c r="D69" s="89">
        <f>AVERAGE(C70,C72,C74)</f>
        <v>3</v>
      </c>
      <c r="E69" s="81" t="s">
        <v>109</v>
      </c>
      <c r="F69" s="19" t="s">
        <v>110</v>
      </c>
      <c r="G69" s="7"/>
      <c r="H69" s="7"/>
      <c r="I69" s="18"/>
      <c r="J69" s="7"/>
      <c r="K69" s="7"/>
      <c r="L69" s="7"/>
      <c r="M69" s="8"/>
    </row>
    <row r="70" spans="2:17" ht="14.25">
      <c r="B70" s="15"/>
      <c r="C70" s="49">
        <v>3</v>
      </c>
      <c r="D70" s="29"/>
      <c r="E70" s="82" t="s">
        <v>111</v>
      </c>
      <c r="F70" s="31" t="s">
        <v>110</v>
      </c>
      <c r="G70" s="63"/>
      <c r="H70" s="63"/>
      <c r="I70" s="63"/>
      <c r="M70" s="10"/>
    </row>
    <row r="71" spans="2:17" ht="14.25">
      <c r="B71" s="15"/>
      <c r="D71" s="29"/>
      <c r="E71" s="30"/>
      <c r="F71" s="25" t="s">
        <v>58</v>
      </c>
      <c r="G71" s="167"/>
      <c r="H71" s="154"/>
      <c r="I71" s="155"/>
      <c r="J71" s="6" t="s">
        <v>112</v>
      </c>
      <c r="K71" s="7"/>
      <c r="L71" s="123">
        <f>取組表!G17+取組表!G18</f>
        <v>1</v>
      </c>
      <c r="M71" s="10" t="s">
        <v>113</v>
      </c>
    </row>
    <row r="72" spans="2:17" ht="14.25">
      <c r="B72" s="15"/>
      <c r="C72" s="28">
        <v>3</v>
      </c>
      <c r="D72" s="29"/>
      <c r="E72" s="82" t="s">
        <v>114</v>
      </c>
      <c r="F72" s="31" t="s">
        <v>115</v>
      </c>
      <c r="G72" s="3"/>
      <c r="H72" s="3"/>
      <c r="I72" s="3"/>
      <c r="J72" s="7"/>
      <c r="K72" s="7"/>
      <c r="L72" s="7"/>
      <c r="M72" s="8"/>
    </row>
    <row r="73" spans="2:17" ht="14.25">
      <c r="B73" s="15"/>
      <c r="D73" s="29"/>
      <c r="E73" s="30"/>
      <c r="F73" s="25" t="s">
        <v>58</v>
      </c>
      <c r="G73" s="156"/>
      <c r="H73" s="157"/>
      <c r="I73" s="158"/>
      <c r="J73" s="52"/>
      <c r="K73" s="7"/>
      <c r="M73" s="10"/>
    </row>
    <row r="74" spans="2:17" ht="14.25">
      <c r="B74" s="15"/>
      <c r="C74" s="28">
        <v>3</v>
      </c>
      <c r="D74" s="29"/>
      <c r="E74" s="82" t="s">
        <v>116</v>
      </c>
      <c r="F74" s="31" t="s">
        <v>117</v>
      </c>
      <c r="G74" s="3"/>
      <c r="H74" s="3"/>
      <c r="I74" s="3"/>
      <c r="J74" s="7"/>
      <c r="K74" s="7"/>
      <c r="L74" s="7"/>
      <c r="M74" s="8"/>
    </row>
    <row r="75" spans="2:17" ht="14.25">
      <c r="B75" s="15"/>
      <c r="D75" s="29"/>
      <c r="E75" s="30"/>
      <c r="F75" s="25" t="s">
        <v>58</v>
      </c>
      <c r="G75" s="156"/>
      <c r="H75" s="157"/>
      <c r="I75" s="158"/>
      <c r="J75" s="52" t="s">
        <v>118</v>
      </c>
      <c r="K75" s="7"/>
      <c r="L75" s="123">
        <f>取組表!G19</f>
        <v>0</v>
      </c>
      <c r="M75" s="10" t="s">
        <v>11</v>
      </c>
    </row>
    <row r="76" spans="2:17" ht="14.25" customHeight="1">
      <c r="B76" s="15"/>
      <c r="C76" s="29" t="s">
        <v>119</v>
      </c>
      <c r="D76" s="34">
        <f>AVERAGE(D48:D74)</f>
        <v>3</v>
      </c>
      <c r="E76" s="44"/>
      <c r="F76" s="7"/>
      <c r="G76" s="7"/>
      <c r="H76" s="7"/>
      <c r="I76" s="7"/>
      <c r="J76" s="7"/>
      <c r="K76" s="7"/>
      <c r="L76" s="7"/>
      <c r="M76" s="8"/>
    </row>
    <row r="77" spans="2:17" ht="6" customHeight="1">
      <c r="B77" s="15"/>
      <c r="C77" s="4"/>
      <c r="D77" s="4"/>
      <c r="E77" s="43"/>
      <c r="F77" s="4"/>
      <c r="G77" s="4"/>
      <c r="H77" s="4"/>
      <c r="I77" s="4"/>
      <c r="J77" s="4"/>
      <c r="K77" s="4"/>
      <c r="L77" s="4"/>
      <c r="M77" s="16"/>
    </row>
    <row r="78" spans="2:17" ht="15">
      <c r="B78" s="53"/>
      <c r="C78" s="65" t="s">
        <v>120</v>
      </c>
      <c r="D78" s="66"/>
      <c r="E78" s="76"/>
      <c r="F78" s="66"/>
      <c r="G78" s="66"/>
      <c r="H78" s="66"/>
      <c r="I78" s="66"/>
      <c r="J78" s="66"/>
      <c r="K78" s="66"/>
      <c r="L78" s="66"/>
      <c r="M78" s="54"/>
      <c r="N78" s="1"/>
    </row>
    <row r="79" spans="2:17" ht="15" customHeight="1">
      <c r="B79" s="15"/>
      <c r="C79" s="17" t="s">
        <v>52</v>
      </c>
      <c r="D79" s="17" t="s">
        <v>41</v>
      </c>
      <c r="E79" s="18"/>
      <c r="F79" s="7"/>
      <c r="G79" s="7"/>
      <c r="H79" s="7"/>
      <c r="I79" s="7"/>
      <c r="J79" s="17" t="s">
        <v>53</v>
      </c>
      <c r="K79" s="7"/>
      <c r="L79" s="17" t="s">
        <v>54</v>
      </c>
      <c r="M79" s="8"/>
      <c r="N79" s="1"/>
      <c r="P79" s="62" t="s">
        <v>121</v>
      </c>
      <c r="Q79" s="48"/>
    </row>
    <row r="80" spans="2:17" ht="15" customHeight="1">
      <c r="B80" s="15"/>
      <c r="C80" s="29"/>
      <c r="D80" s="89">
        <f>AVERAGE(C81,C83,C85)</f>
        <v>3</v>
      </c>
      <c r="E80" s="81" t="s">
        <v>55</v>
      </c>
      <c r="F80" s="19" t="s">
        <v>122</v>
      </c>
      <c r="G80" s="7"/>
      <c r="H80" s="7"/>
      <c r="I80" s="18"/>
      <c r="J80" s="7"/>
      <c r="K80" s="7"/>
      <c r="L80" s="7"/>
      <c r="M80" s="8"/>
      <c r="N80" s="1"/>
      <c r="P80" s="159"/>
      <c r="Q80" s="160"/>
    </row>
    <row r="81" spans="2:17" ht="14.25">
      <c r="B81" s="15"/>
      <c r="C81" s="28">
        <v>3</v>
      </c>
      <c r="D81" s="29"/>
      <c r="E81" s="82" t="s">
        <v>123</v>
      </c>
      <c r="F81" s="31" t="s">
        <v>124</v>
      </c>
      <c r="G81" s="3"/>
      <c r="H81" s="3"/>
      <c r="I81" s="3"/>
      <c r="J81" s="7"/>
      <c r="K81" s="7"/>
      <c r="L81" s="7"/>
      <c r="M81" s="8"/>
      <c r="P81" s="159"/>
      <c r="Q81" s="160"/>
    </row>
    <row r="82" spans="2:17" ht="14.25">
      <c r="B82" s="15"/>
      <c r="D82" s="29"/>
      <c r="E82" s="30"/>
      <c r="F82" s="25" t="s">
        <v>58</v>
      </c>
      <c r="G82" s="156"/>
      <c r="H82" s="157"/>
      <c r="I82" s="158"/>
      <c r="J82" s="52"/>
      <c r="K82" s="7"/>
      <c r="M82" s="10"/>
      <c r="P82" s="159"/>
      <c r="Q82" s="160"/>
    </row>
    <row r="83" spans="2:17" ht="14.25">
      <c r="B83" s="15"/>
      <c r="C83" s="28">
        <v>3</v>
      </c>
      <c r="D83" s="29"/>
      <c r="E83" s="82" t="s">
        <v>125</v>
      </c>
      <c r="F83" s="31" t="s">
        <v>126</v>
      </c>
      <c r="G83" s="3"/>
      <c r="H83" s="3"/>
      <c r="I83" s="3"/>
      <c r="J83" s="7"/>
      <c r="K83" s="7"/>
      <c r="L83" s="7"/>
      <c r="M83" s="8"/>
      <c r="P83" s="159"/>
      <c r="Q83" s="160"/>
    </row>
    <row r="84" spans="2:17" ht="14.25">
      <c r="B84" s="15"/>
      <c r="D84" s="29"/>
      <c r="E84" s="30"/>
      <c r="F84" s="25" t="s">
        <v>58</v>
      </c>
      <c r="G84" s="156"/>
      <c r="H84" s="157"/>
      <c r="I84" s="158"/>
      <c r="J84" s="52"/>
      <c r="K84" s="7"/>
      <c r="M84" s="10"/>
      <c r="P84" s="159"/>
      <c r="Q84" s="160"/>
    </row>
    <row r="85" spans="2:17" ht="14.25">
      <c r="B85" s="15"/>
      <c r="C85" s="28">
        <v>3</v>
      </c>
      <c r="D85" s="29"/>
      <c r="E85" s="82" t="s">
        <v>62</v>
      </c>
      <c r="F85" s="31" t="s">
        <v>127</v>
      </c>
      <c r="G85" s="3"/>
      <c r="H85" s="3"/>
      <c r="I85" s="3"/>
      <c r="J85" s="7"/>
      <c r="K85" s="7"/>
      <c r="L85" s="7"/>
      <c r="M85" s="8"/>
      <c r="P85" s="159"/>
      <c r="Q85" s="160"/>
    </row>
    <row r="86" spans="2:17" ht="14.25">
      <c r="B86" s="15"/>
      <c r="D86" s="29"/>
      <c r="E86" s="30"/>
      <c r="F86" s="25" t="s">
        <v>58</v>
      </c>
      <c r="G86" s="156"/>
      <c r="H86" s="157"/>
      <c r="I86" s="158"/>
      <c r="J86" s="52"/>
      <c r="K86" s="7"/>
      <c r="M86" s="10"/>
      <c r="P86" s="159"/>
      <c r="Q86" s="160"/>
    </row>
    <row r="87" spans="2:17" ht="15" customHeight="1">
      <c r="B87" s="15"/>
      <c r="C87" s="29"/>
      <c r="D87" s="89">
        <f>AVERAGE(C88,C90)</f>
        <v>3</v>
      </c>
      <c r="E87" s="81" t="s">
        <v>68</v>
      </c>
      <c r="F87" s="19" t="s">
        <v>128</v>
      </c>
      <c r="G87" s="7"/>
      <c r="H87" s="7"/>
      <c r="I87" s="18"/>
      <c r="J87" s="7"/>
      <c r="K87" s="7"/>
      <c r="L87" s="7"/>
      <c r="M87" s="8"/>
      <c r="N87" s="1"/>
      <c r="P87" s="159"/>
      <c r="Q87" s="160"/>
    </row>
    <row r="88" spans="2:17" ht="14.25">
      <c r="B88" s="15"/>
      <c r="C88" s="28">
        <v>3</v>
      </c>
      <c r="D88" s="29"/>
      <c r="E88" s="82" t="s">
        <v>70</v>
      </c>
      <c r="F88" s="31" t="s">
        <v>129</v>
      </c>
      <c r="G88" s="3"/>
      <c r="H88" s="3"/>
      <c r="I88" s="3"/>
      <c r="J88" s="7"/>
      <c r="K88" s="7"/>
      <c r="L88" s="7"/>
      <c r="M88" s="8"/>
      <c r="P88" s="159"/>
      <c r="Q88" s="160"/>
    </row>
    <row r="89" spans="2:17" ht="14.25">
      <c r="B89" s="15"/>
      <c r="D89" s="29"/>
      <c r="E89" s="30"/>
      <c r="F89" s="25" t="s">
        <v>58</v>
      </c>
      <c r="G89" s="156"/>
      <c r="H89" s="157"/>
      <c r="I89" s="158"/>
      <c r="J89" s="52"/>
      <c r="K89" s="7"/>
      <c r="M89" s="10"/>
      <c r="P89" s="159"/>
      <c r="Q89" s="160"/>
    </row>
    <row r="90" spans="2:17" ht="14.25">
      <c r="B90" s="15"/>
      <c r="C90" s="28">
        <v>3</v>
      </c>
      <c r="D90" s="29"/>
      <c r="E90" s="82" t="s">
        <v>88</v>
      </c>
      <c r="F90" s="31" t="s">
        <v>130</v>
      </c>
      <c r="G90" s="3"/>
      <c r="H90" s="3"/>
      <c r="I90" s="3"/>
      <c r="J90" s="7"/>
      <c r="K90" s="7"/>
      <c r="L90" s="7"/>
      <c r="M90" s="8"/>
      <c r="P90" s="159"/>
      <c r="Q90" s="160"/>
    </row>
    <row r="91" spans="2:17" ht="14.25">
      <c r="B91" s="15"/>
      <c r="D91" s="29"/>
      <c r="E91" s="30"/>
      <c r="F91" s="25" t="s">
        <v>58</v>
      </c>
      <c r="G91" s="156"/>
      <c r="H91" s="157"/>
      <c r="I91" s="158"/>
      <c r="J91" s="52" t="s">
        <v>131</v>
      </c>
      <c r="K91" s="7"/>
      <c r="L91" s="123">
        <f>取組表!G21</f>
        <v>1</v>
      </c>
      <c r="M91" s="10" t="s">
        <v>11</v>
      </c>
      <c r="P91" s="161"/>
      <c r="Q91" s="162"/>
    </row>
    <row r="92" spans="2:17" ht="14.25">
      <c r="B92" s="26"/>
      <c r="C92" s="29" t="s">
        <v>132</v>
      </c>
      <c r="D92" s="34">
        <f>AVERAGE(D80:D90)</f>
        <v>3</v>
      </c>
      <c r="E92" s="44"/>
      <c r="G92" s="3"/>
      <c r="H92" s="3"/>
      <c r="I92" s="3"/>
      <c r="M92" s="27"/>
    </row>
    <row r="93" spans="2:17" ht="7.9" customHeight="1">
      <c r="B93" s="55"/>
      <c r="C93" s="56"/>
      <c r="D93" s="56"/>
      <c r="E93" s="57"/>
      <c r="F93" s="56"/>
      <c r="G93" s="64"/>
      <c r="H93" s="64"/>
      <c r="I93" s="64"/>
      <c r="J93" s="56"/>
      <c r="K93" s="56"/>
      <c r="L93" s="56"/>
      <c r="M93" s="58"/>
    </row>
    <row r="94" spans="2:17" ht="13.5" customHeight="1">
      <c r="M94" s="38" t="str">
        <f>D7</f>
        <v>○○ビル</v>
      </c>
    </row>
    <row r="95" spans="2:17" ht="13.5" customHeight="1">
      <c r="E95"/>
      <c r="N95" s="1"/>
      <c r="P95" s="60" t="s">
        <v>133</v>
      </c>
      <c r="Q95" s="61"/>
    </row>
    <row r="96" spans="2:17" ht="13.5" customHeight="1">
      <c r="E96"/>
      <c r="N96" s="1"/>
      <c r="P96" s="151"/>
      <c r="Q96" s="152"/>
    </row>
    <row r="97" spans="5:17" ht="13.5" customHeight="1">
      <c r="E97"/>
      <c r="N97" s="1"/>
      <c r="P97" s="60" t="s">
        <v>134</v>
      </c>
      <c r="Q97" s="61"/>
    </row>
    <row r="98" spans="5:17">
      <c r="E98"/>
      <c r="N98" s="1"/>
      <c r="P98" s="149"/>
      <c r="Q98" s="150"/>
    </row>
    <row r="99" spans="5:17">
      <c r="E99"/>
      <c r="Q99" s="38" t="str">
        <f>D7</f>
        <v>○○ビル</v>
      </c>
    </row>
    <row r="100" spans="5:17">
      <c r="E100"/>
    </row>
    <row r="101" spans="5:17" hidden="1">
      <c r="E101"/>
      <c r="N101" s="1"/>
    </row>
    <row r="102" spans="5:17" hidden="1">
      <c r="E102"/>
      <c r="N102" s="1"/>
    </row>
    <row r="103" spans="5:17" hidden="1">
      <c r="E103"/>
      <c r="N103" s="1"/>
    </row>
    <row r="104" spans="5:17" hidden="1">
      <c r="E104"/>
      <c r="N104" s="1"/>
    </row>
    <row r="105" spans="5:17" hidden="1">
      <c r="E105"/>
      <c r="N105" s="1"/>
    </row>
    <row r="106" spans="5:17" hidden="1">
      <c r="E106"/>
      <c r="N106" s="1"/>
    </row>
    <row r="107" spans="5:17" hidden="1">
      <c r="E107"/>
      <c r="N107" s="1"/>
    </row>
    <row r="108" spans="5:17" hidden="1">
      <c r="E108"/>
      <c r="N108" s="1"/>
    </row>
    <row r="109" spans="5:17" hidden="1">
      <c r="E109"/>
      <c r="N109" s="1"/>
    </row>
    <row r="110" spans="5:17" hidden="1">
      <c r="E110"/>
      <c r="N110" s="1"/>
    </row>
    <row r="111" spans="5:17" hidden="1">
      <c r="E111"/>
      <c r="N111" s="1"/>
    </row>
    <row r="112" spans="5:17" hidden="1">
      <c r="E112"/>
      <c r="N112" s="1"/>
    </row>
    <row r="113" spans="5:14" hidden="1">
      <c r="E113"/>
      <c r="N113" s="1"/>
    </row>
    <row r="114" spans="5:14" hidden="1">
      <c r="E114"/>
      <c r="N114" s="1"/>
    </row>
    <row r="115" spans="5:14" hidden="1">
      <c r="E115"/>
      <c r="N115" s="1"/>
    </row>
    <row r="116" spans="5:14" hidden="1">
      <c r="E116"/>
      <c r="N116" s="1"/>
    </row>
    <row r="117" spans="5:14" hidden="1">
      <c r="E117"/>
      <c r="N117" s="1"/>
    </row>
    <row r="118" spans="5:14" hidden="1">
      <c r="E118"/>
      <c r="N118" s="1"/>
    </row>
    <row r="119" spans="5:14" hidden="1">
      <c r="E119"/>
      <c r="N119" s="1"/>
    </row>
    <row r="120" spans="5:14" hidden="1">
      <c r="E120"/>
      <c r="N120" s="1"/>
    </row>
    <row r="121" spans="5:14" hidden="1">
      <c r="E121"/>
    </row>
    <row r="122" spans="5:14" hidden="1">
      <c r="E122"/>
    </row>
    <row r="123" spans="5:14" hidden="1">
      <c r="E123"/>
    </row>
    <row r="124" spans="5:14" hidden="1">
      <c r="E124"/>
    </row>
    <row r="125" spans="5:14" hidden="1">
      <c r="E125"/>
    </row>
    <row r="126" spans="5:14" hidden="1">
      <c r="E126"/>
    </row>
    <row r="127" spans="5:14" hidden="1">
      <c r="E127"/>
    </row>
    <row r="128" spans="5:14" hidden="1">
      <c r="E128"/>
    </row>
    <row r="129" spans="5:5" hidden="1">
      <c r="E129"/>
    </row>
    <row r="130" spans="5:5" hidden="1"/>
    <row r="143" spans="5:5" ht="4.1500000000000004" hidden="1" customHeight="1"/>
  </sheetData>
  <sheetProtection algorithmName="SHA-512" hashValue="ueyaEZ7m41+cySJ64s8ltmIwSanrda28IEDBZr8EvKRJj2yICb440Eo44vlFbwilMvF8DM5ZF3w5pgiTomV57w==" saltValue="59DYZ3Od39fe0FBi4EYw4g==" spinCount="100000" sheet="1" formatCells="0" formatRows="0" insertRows="0"/>
  <mergeCells count="38">
    <mergeCell ref="L13:M13"/>
    <mergeCell ref="L8:M8"/>
    <mergeCell ref="D9:G9"/>
    <mergeCell ref="D10:G10"/>
    <mergeCell ref="L11:M11"/>
    <mergeCell ref="D11:G11"/>
    <mergeCell ref="D8:G8"/>
    <mergeCell ref="L10:M10"/>
    <mergeCell ref="D7:G7"/>
    <mergeCell ref="G36:I36"/>
    <mergeCell ref="G31:I31"/>
    <mergeCell ref="G29:I29"/>
    <mergeCell ref="G84:I84"/>
    <mergeCell ref="G64:I64"/>
    <mergeCell ref="F12:G12"/>
    <mergeCell ref="G39:I39"/>
    <mergeCell ref="G50:I50"/>
    <mergeCell ref="G71:I71"/>
    <mergeCell ref="G33:I34"/>
    <mergeCell ref="G66:I66"/>
    <mergeCell ref="G53:I53"/>
    <mergeCell ref="F13:G13"/>
    <mergeCell ref="P98:Q98"/>
    <mergeCell ref="P96:Q96"/>
    <mergeCell ref="G41:I41"/>
    <mergeCell ref="G43:I43"/>
    <mergeCell ref="G55:I55"/>
    <mergeCell ref="G57:I57"/>
    <mergeCell ref="G59:I59"/>
    <mergeCell ref="G62:I62"/>
    <mergeCell ref="G68:I68"/>
    <mergeCell ref="G73:I73"/>
    <mergeCell ref="G75:I75"/>
    <mergeCell ref="G82:I82"/>
    <mergeCell ref="G86:I86"/>
    <mergeCell ref="P80:Q91"/>
    <mergeCell ref="G89:I89"/>
    <mergeCell ref="G91:I91"/>
  </mergeCells>
  <phoneticPr fontId="21"/>
  <pageMargins left="0.86614173228346458" right="0.43307086614173229" top="0.55118110236220474" bottom="0.55118110236220474" header="0.43307086614173229" footer="0.31496062992125984"/>
  <pageSetup paperSize="9" scale="61" fitToWidth="0" orientation="portrait" verticalDpi="300" r:id="rId1"/>
  <headerFooter alignWithMargins="0">
    <oddHeader>&amp;L&amp;F&amp;R&amp;A</oddHeader>
    <oddFooter>&amp;C&amp;P</oddFooter>
  </headerFooter>
  <colBreaks count="1" manualBreakCount="1">
    <brk id="1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195B-CB87-4648-B2F5-C7B54AEB4AEA}">
  <dimension ref="A1:V25"/>
  <sheetViews>
    <sheetView showGridLines="0" workbookViewId="0">
      <selection activeCell="B1" sqref="B1"/>
    </sheetView>
  </sheetViews>
  <sheetFormatPr defaultRowHeight="13.5"/>
  <cols>
    <col min="1" max="1" width="2.25" customWidth="1"/>
    <col min="2" max="2" width="5" customWidth="1"/>
    <col min="5" max="5" width="17.125" customWidth="1"/>
    <col min="6" max="6" width="8" style="38" customWidth="1"/>
    <col min="7" max="19" width="6.875" customWidth="1"/>
    <col min="21" max="21" width="10.875" hidden="1" customWidth="1"/>
    <col min="22" max="22" width="8.75" hidden="1" customWidth="1"/>
  </cols>
  <sheetData>
    <row r="1" spans="1:22" ht="14.25" thickBot="1">
      <c r="A1" s="31"/>
      <c r="B1" s="144" t="str">
        <f>オフィス評価結果!J5</f>
        <v>CASBEE-ウェルネス不動産 2026年版</v>
      </c>
      <c r="C1" s="31"/>
      <c r="D1" s="31"/>
      <c r="E1" s="31"/>
      <c r="F1" s="30"/>
      <c r="G1" s="31" t="str">
        <f>オフィス評価結果!D7</f>
        <v>○○ビル</v>
      </c>
      <c r="H1" s="31"/>
      <c r="I1" s="31"/>
      <c r="J1" s="31"/>
      <c r="K1" s="31"/>
      <c r="L1" s="31"/>
      <c r="M1" s="31"/>
      <c r="N1" s="31"/>
      <c r="O1" s="31"/>
      <c r="P1" s="31"/>
      <c r="Q1" s="31"/>
      <c r="R1" s="31"/>
      <c r="S1" s="113" t="str">
        <f>オフィス評価結果!M5</f>
        <v>v1.0</v>
      </c>
      <c r="T1" s="31"/>
    </row>
    <row r="2" spans="1:22">
      <c r="A2" s="31"/>
      <c r="B2" s="96" t="s">
        <v>137</v>
      </c>
      <c r="C2" s="97"/>
      <c r="D2" s="97"/>
      <c r="E2" s="97"/>
      <c r="F2" s="124"/>
      <c r="G2" s="98" t="s">
        <v>138</v>
      </c>
      <c r="H2" s="98" t="s">
        <v>139</v>
      </c>
      <c r="I2" s="99" t="s">
        <v>140</v>
      </c>
      <c r="J2" s="99" t="s">
        <v>141</v>
      </c>
      <c r="K2" s="99" t="s">
        <v>142</v>
      </c>
      <c r="L2" s="99" t="s">
        <v>143</v>
      </c>
      <c r="M2" s="99" t="s">
        <v>144</v>
      </c>
      <c r="N2" s="99" t="s">
        <v>145</v>
      </c>
      <c r="O2" s="99" t="s">
        <v>146</v>
      </c>
      <c r="P2" s="99" t="s">
        <v>147</v>
      </c>
      <c r="Q2" s="99" t="s">
        <v>148</v>
      </c>
      <c r="R2" s="99" t="s">
        <v>149</v>
      </c>
      <c r="S2" s="100" t="s">
        <v>150</v>
      </c>
      <c r="T2" s="31"/>
    </row>
    <row r="3" spans="1:22" ht="15">
      <c r="A3" s="31"/>
      <c r="B3" s="104" t="s">
        <v>152</v>
      </c>
      <c r="C3" s="105"/>
      <c r="D3" s="105"/>
      <c r="E3" s="105"/>
      <c r="F3" s="125"/>
      <c r="G3" s="105"/>
      <c r="H3" s="106"/>
      <c r="I3" s="107"/>
      <c r="J3" s="107"/>
      <c r="K3" s="107"/>
      <c r="L3" s="107"/>
      <c r="M3" s="107"/>
      <c r="N3" s="107"/>
      <c r="O3" s="107"/>
      <c r="P3" s="108"/>
      <c r="Q3" s="108"/>
      <c r="R3" s="109"/>
      <c r="S3" s="110"/>
      <c r="T3" s="31"/>
      <c r="U3" t="s">
        <v>165</v>
      </c>
      <c r="V3" t="s">
        <v>181</v>
      </c>
    </row>
    <row r="4" spans="1:22">
      <c r="A4" s="31"/>
      <c r="B4" s="130" t="s">
        <v>151</v>
      </c>
      <c r="C4" s="131" t="s">
        <v>182</v>
      </c>
      <c r="D4" s="131"/>
      <c r="E4" s="131"/>
      <c r="F4" s="132"/>
      <c r="G4" s="121">
        <f>COUNTIF(I4:S4,$U$3)</f>
        <v>1</v>
      </c>
      <c r="H4" s="102"/>
      <c r="I4" s="120"/>
      <c r="J4" s="120"/>
      <c r="K4" s="120"/>
      <c r="L4" s="120"/>
      <c r="M4" s="120"/>
      <c r="N4" s="120" t="s">
        <v>164</v>
      </c>
      <c r="O4" s="111"/>
      <c r="P4" s="111"/>
      <c r="Q4" s="111"/>
      <c r="R4" s="111"/>
      <c r="S4" s="112"/>
      <c r="T4" s="31"/>
    </row>
    <row r="5" spans="1:22">
      <c r="A5" s="31"/>
      <c r="B5" s="130" t="s">
        <v>153</v>
      </c>
      <c r="C5" s="131" t="s">
        <v>184</v>
      </c>
      <c r="D5" s="131"/>
      <c r="E5" s="131"/>
      <c r="F5" s="132"/>
      <c r="G5" s="121">
        <f>COUNTIF(I5:S5,$U$3)</f>
        <v>2</v>
      </c>
      <c r="H5" s="121">
        <f>COUNTIF(I5:S5,$V$3)+G5</f>
        <v>3</v>
      </c>
      <c r="I5" s="120"/>
      <c r="J5" s="120" t="s">
        <v>180</v>
      </c>
      <c r="K5" s="120"/>
      <c r="L5" s="120"/>
      <c r="M5" s="120" t="s">
        <v>164</v>
      </c>
      <c r="N5" s="120" t="s">
        <v>164</v>
      </c>
      <c r="O5" s="111"/>
      <c r="P5" s="111"/>
      <c r="Q5" s="111"/>
      <c r="R5" s="111"/>
      <c r="S5" s="112"/>
      <c r="T5" s="31"/>
    </row>
    <row r="6" spans="1:22">
      <c r="A6" s="31"/>
      <c r="B6" s="130" t="s">
        <v>154</v>
      </c>
      <c r="C6" s="131" t="s">
        <v>71</v>
      </c>
      <c r="D6" s="131"/>
      <c r="E6" s="131"/>
      <c r="F6" s="132"/>
      <c r="G6" s="121">
        <f t="shared" ref="G6" si="0">COUNTIF(I6:S6,$U$3)</f>
        <v>2</v>
      </c>
      <c r="H6" s="102"/>
      <c r="I6" s="120"/>
      <c r="J6" s="120"/>
      <c r="K6" s="120"/>
      <c r="L6" s="120"/>
      <c r="M6" s="120"/>
      <c r="N6" s="120" t="s">
        <v>164</v>
      </c>
      <c r="O6" s="120" t="s">
        <v>164</v>
      </c>
      <c r="P6" s="111"/>
      <c r="Q6" s="111"/>
      <c r="R6" s="111"/>
      <c r="S6" s="112"/>
      <c r="T6" s="31"/>
    </row>
    <row r="7" spans="1:22" ht="15">
      <c r="A7" s="31"/>
      <c r="B7" s="104" t="s">
        <v>155</v>
      </c>
      <c r="C7" s="105"/>
      <c r="D7" s="105"/>
      <c r="E7" s="105"/>
      <c r="F7" s="125"/>
      <c r="G7" s="122"/>
      <c r="H7" s="106"/>
      <c r="I7" s="107"/>
      <c r="J7" s="107"/>
      <c r="K7" s="107"/>
      <c r="L7" s="107"/>
      <c r="M7" s="107"/>
      <c r="N7" s="107"/>
      <c r="O7" s="107"/>
      <c r="P7" s="108"/>
      <c r="Q7" s="108"/>
      <c r="R7" s="109"/>
      <c r="S7" s="110"/>
      <c r="T7" s="31"/>
    </row>
    <row r="8" spans="1:22">
      <c r="A8" s="31"/>
      <c r="B8" s="130">
        <v>1.1000000000000001</v>
      </c>
      <c r="C8" s="131" t="s">
        <v>185</v>
      </c>
      <c r="D8" s="131"/>
      <c r="E8" s="131"/>
      <c r="F8" s="132"/>
      <c r="G8" s="121">
        <f>SUM(I8:O8)</f>
        <v>2</v>
      </c>
      <c r="H8" s="103"/>
      <c r="I8" s="120"/>
      <c r="J8" s="120"/>
      <c r="K8" s="120"/>
      <c r="L8" s="120">
        <v>1</v>
      </c>
      <c r="M8" s="120">
        <v>1</v>
      </c>
      <c r="N8" s="120"/>
      <c r="O8" s="120"/>
      <c r="P8" s="111"/>
      <c r="Q8" s="111"/>
      <c r="R8" s="111"/>
      <c r="S8" s="112"/>
      <c r="T8" s="31"/>
    </row>
    <row r="9" spans="1:22">
      <c r="A9" s="31"/>
      <c r="B9" s="130" t="s">
        <v>156</v>
      </c>
      <c r="C9" s="131" t="s">
        <v>89</v>
      </c>
      <c r="D9" s="131"/>
      <c r="E9" s="131"/>
      <c r="F9" s="133" t="s">
        <v>168</v>
      </c>
      <c r="G9" s="121">
        <f>COUNTIF(I9:S9,$U$3)</f>
        <v>0</v>
      </c>
      <c r="H9" s="103"/>
      <c r="I9" s="120"/>
      <c r="J9" s="120"/>
      <c r="K9" s="120"/>
      <c r="L9" s="120"/>
      <c r="M9" s="120"/>
      <c r="N9" s="111"/>
      <c r="O9" s="111"/>
      <c r="P9" s="111"/>
      <c r="Q9" s="111"/>
      <c r="R9" s="111"/>
      <c r="S9" s="112"/>
      <c r="T9" s="31"/>
    </row>
    <row r="10" spans="1:22">
      <c r="A10" s="31"/>
      <c r="B10" s="130" t="s">
        <v>157</v>
      </c>
      <c r="C10" s="131" t="s">
        <v>92</v>
      </c>
      <c r="D10" s="131"/>
      <c r="E10" s="131"/>
      <c r="F10" s="133"/>
      <c r="G10" s="121">
        <f>COUNTIF(I10:S10,$U$3)</f>
        <v>0</v>
      </c>
      <c r="H10" s="103"/>
      <c r="I10" s="120"/>
      <c r="J10" s="120"/>
      <c r="K10" s="120"/>
      <c r="L10" s="120"/>
      <c r="M10" s="120"/>
      <c r="N10" s="120"/>
      <c r="O10" s="120"/>
      <c r="P10" s="120"/>
      <c r="Q10" s="120"/>
      <c r="R10" s="120"/>
      <c r="S10" s="127"/>
      <c r="T10" s="31"/>
    </row>
    <row r="11" spans="1:22">
      <c r="A11" s="31"/>
      <c r="B11" s="134" t="s">
        <v>158</v>
      </c>
      <c r="C11" s="185" t="s">
        <v>176</v>
      </c>
      <c r="D11" s="186"/>
      <c r="E11" s="191" t="s">
        <v>174</v>
      </c>
      <c r="F11" s="141" t="s">
        <v>173</v>
      </c>
      <c r="G11" s="137">
        <f>IF(SUM(H11:H13)&gt;=3,3,SUM(H11:H13))</f>
        <v>1</v>
      </c>
      <c r="H11" s="121">
        <f>COUNTIF(I11:S11,$V$3)</f>
        <v>1</v>
      </c>
      <c r="I11" s="120"/>
      <c r="J11" s="120"/>
      <c r="K11" s="120"/>
      <c r="L11" s="120"/>
      <c r="M11" s="120"/>
      <c r="N11" s="120" t="s">
        <v>180</v>
      </c>
      <c r="O11" s="111"/>
      <c r="P11" s="111"/>
      <c r="Q11" s="111"/>
      <c r="R11" s="111"/>
      <c r="S11" s="112"/>
      <c r="T11" s="31"/>
      <c r="U11" s="24" t="s">
        <v>169</v>
      </c>
      <c r="V11" s="24">
        <v>1</v>
      </c>
    </row>
    <row r="12" spans="1:22">
      <c r="A12" s="31"/>
      <c r="B12" s="101"/>
      <c r="C12" s="187"/>
      <c r="D12" s="188"/>
      <c r="E12" s="192"/>
      <c r="F12" s="141" t="s">
        <v>166</v>
      </c>
      <c r="G12" s="138"/>
      <c r="H12" s="121">
        <f t="shared" ref="H12:H13" si="1">COUNTIF(I12:S12,$V$3)</f>
        <v>0</v>
      </c>
      <c r="I12" s="120"/>
      <c r="J12" s="120"/>
      <c r="K12" s="120"/>
      <c r="L12" s="120"/>
      <c r="M12" s="120"/>
      <c r="N12" s="120"/>
      <c r="O12" s="111"/>
      <c r="P12" s="111"/>
      <c r="Q12" s="111"/>
      <c r="R12" s="111"/>
      <c r="S12" s="112"/>
      <c r="T12" s="31"/>
      <c r="U12" s="24" t="s">
        <v>170</v>
      </c>
      <c r="V12" s="24">
        <v>2</v>
      </c>
    </row>
    <row r="13" spans="1:22">
      <c r="A13" s="31"/>
      <c r="B13" s="101"/>
      <c r="C13" s="187"/>
      <c r="D13" s="188"/>
      <c r="E13" s="193"/>
      <c r="F13" s="141" t="s">
        <v>167</v>
      </c>
      <c r="G13" s="139"/>
      <c r="H13" s="121">
        <f t="shared" si="1"/>
        <v>0</v>
      </c>
      <c r="I13" s="120"/>
      <c r="J13" s="120"/>
      <c r="K13" s="120"/>
      <c r="L13" s="120"/>
      <c r="M13" s="120"/>
      <c r="N13" s="120"/>
      <c r="O13" s="111"/>
      <c r="P13" s="111"/>
      <c r="Q13" s="111"/>
      <c r="R13" s="111"/>
      <c r="S13" s="112"/>
      <c r="T13" s="31"/>
      <c r="U13" s="24" t="s">
        <v>172</v>
      </c>
      <c r="V13" s="24">
        <v>3</v>
      </c>
    </row>
    <row r="14" spans="1:22">
      <c r="A14" s="31"/>
      <c r="B14" s="101"/>
      <c r="C14" s="187"/>
      <c r="D14" s="188"/>
      <c r="E14" s="191" t="s">
        <v>175</v>
      </c>
      <c r="F14" s="141" t="s">
        <v>173</v>
      </c>
      <c r="G14" s="137">
        <f>IF(SUM(H14:H16)&gt;=5,3,IF(SUM(H14:H16)&gt;=2,2,SUM(H14:H16)))</f>
        <v>2</v>
      </c>
      <c r="H14" s="121">
        <f>COUNTIF(I14:S14,$V$3)</f>
        <v>1</v>
      </c>
      <c r="I14" s="120"/>
      <c r="J14" s="120"/>
      <c r="K14" s="120"/>
      <c r="L14" s="120"/>
      <c r="M14" s="120"/>
      <c r="N14" s="120" t="s">
        <v>180</v>
      </c>
      <c r="O14" s="111"/>
      <c r="P14" s="111"/>
      <c r="Q14" s="111"/>
      <c r="R14" s="111"/>
      <c r="S14" s="112"/>
      <c r="T14" s="31"/>
      <c r="U14" s="24" t="s">
        <v>169</v>
      </c>
      <c r="V14" s="24">
        <v>1</v>
      </c>
    </row>
    <row r="15" spans="1:22">
      <c r="A15" s="31"/>
      <c r="B15" s="101"/>
      <c r="C15" s="187"/>
      <c r="D15" s="188"/>
      <c r="E15" s="194"/>
      <c r="F15" s="141" t="s">
        <v>166</v>
      </c>
      <c r="G15" s="138"/>
      <c r="H15" s="121">
        <f t="shared" ref="H15:H16" si="2">COUNTIF(I15:S15,$V$3)</f>
        <v>1</v>
      </c>
      <c r="I15" s="120" t="s">
        <v>180</v>
      </c>
      <c r="J15" s="120"/>
      <c r="K15" s="120"/>
      <c r="L15" s="120"/>
      <c r="M15" s="120"/>
      <c r="N15" s="120"/>
      <c r="O15" s="111"/>
      <c r="P15" s="111"/>
      <c r="Q15" s="111"/>
      <c r="R15" s="111"/>
      <c r="S15" s="112"/>
      <c r="T15" s="31"/>
      <c r="U15" s="24" t="s">
        <v>171</v>
      </c>
      <c r="V15" s="24">
        <v>2</v>
      </c>
    </row>
    <row r="16" spans="1:22">
      <c r="A16" s="31"/>
      <c r="B16" s="136"/>
      <c r="C16" s="189"/>
      <c r="D16" s="190"/>
      <c r="E16" s="195"/>
      <c r="F16" s="141" t="s">
        <v>167</v>
      </c>
      <c r="G16" s="139"/>
      <c r="H16" s="121">
        <f t="shared" si="2"/>
        <v>2</v>
      </c>
      <c r="I16" s="120"/>
      <c r="J16" s="120"/>
      <c r="K16" s="120"/>
      <c r="L16" s="120" t="s">
        <v>180</v>
      </c>
      <c r="M16" s="120" t="s">
        <v>180</v>
      </c>
      <c r="N16" s="120"/>
      <c r="O16" s="111"/>
      <c r="P16" s="111"/>
      <c r="Q16" s="111"/>
      <c r="R16" s="111"/>
      <c r="S16" s="112"/>
      <c r="T16" s="31"/>
      <c r="U16" s="24" t="s">
        <v>191</v>
      </c>
      <c r="V16" s="24">
        <v>3</v>
      </c>
    </row>
    <row r="17" spans="1:20">
      <c r="A17" s="31"/>
      <c r="B17" s="101" t="s">
        <v>159</v>
      </c>
      <c r="C17" s="114" t="s">
        <v>110</v>
      </c>
      <c r="D17" s="114"/>
      <c r="E17" s="142"/>
      <c r="F17" s="133" t="s">
        <v>186</v>
      </c>
      <c r="G17" s="121">
        <f>IF(H18&gt;0,0,H17)</f>
        <v>1</v>
      </c>
      <c r="H17" s="121">
        <f>SUM(I17:O17)</f>
        <v>1</v>
      </c>
      <c r="I17" s="120">
        <v>1</v>
      </c>
      <c r="J17" s="120"/>
      <c r="K17" s="120"/>
      <c r="L17" s="120"/>
      <c r="M17" s="120"/>
      <c r="N17" s="120"/>
      <c r="O17" s="120"/>
      <c r="P17" s="111"/>
      <c r="Q17" s="111"/>
      <c r="R17" s="111"/>
      <c r="S17" s="112"/>
      <c r="T17" s="31"/>
    </row>
    <row r="18" spans="1:20">
      <c r="A18" s="31"/>
      <c r="B18" s="101"/>
      <c r="C18" s="114"/>
      <c r="D18" s="114"/>
      <c r="E18" s="140"/>
      <c r="F18" s="135" t="s">
        <v>187</v>
      </c>
      <c r="G18" s="121">
        <f>IF(H17&gt;0,0,H18)</f>
        <v>0</v>
      </c>
      <c r="H18" s="121">
        <f>SUM(I18:O18)</f>
        <v>0</v>
      </c>
      <c r="I18" s="120"/>
      <c r="J18" s="120"/>
      <c r="K18" s="120"/>
      <c r="L18" s="120"/>
      <c r="M18" s="120"/>
      <c r="N18" s="120"/>
      <c r="O18" s="111"/>
      <c r="P18" s="111"/>
      <c r="Q18" s="111"/>
      <c r="R18" s="111"/>
      <c r="S18" s="112"/>
      <c r="T18" s="31"/>
    </row>
    <row r="19" spans="1:20">
      <c r="A19" s="31"/>
      <c r="B19" s="130" t="s">
        <v>160</v>
      </c>
      <c r="C19" s="131" t="s">
        <v>161</v>
      </c>
      <c r="D19" s="131"/>
      <c r="E19" s="131"/>
      <c r="F19" s="132"/>
      <c r="G19" s="121">
        <f>COUNTIF(I19:S19,$U$3)</f>
        <v>0</v>
      </c>
      <c r="H19" s="103"/>
      <c r="I19" s="120"/>
      <c r="J19" s="120"/>
      <c r="K19" s="120"/>
      <c r="L19" s="120"/>
      <c r="M19" s="120"/>
      <c r="N19" s="120"/>
      <c r="O19" s="120"/>
      <c r="P19" s="120"/>
      <c r="Q19" s="120"/>
      <c r="R19" s="111"/>
      <c r="S19" s="112"/>
      <c r="T19" s="31"/>
    </row>
    <row r="20" spans="1:20" ht="15">
      <c r="A20" s="31"/>
      <c r="B20" s="104" t="s">
        <v>163</v>
      </c>
      <c r="C20" s="105"/>
      <c r="D20" s="105"/>
      <c r="E20" s="105"/>
      <c r="F20" s="125"/>
      <c r="G20" s="122"/>
      <c r="H20" s="106"/>
      <c r="I20" s="107"/>
      <c r="J20" s="107"/>
      <c r="K20" s="107"/>
      <c r="L20" s="107"/>
      <c r="M20" s="107"/>
      <c r="N20" s="107"/>
      <c r="O20" s="107"/>
      <c r="P20" s="108"/>
      <c r="Q20" s="108"/>
      <c r="R20" s="109"/>
      <c r="S20" s="110"/>
      <c r="T20" s="31"/>
    </row>
    <row r="21" spans="1:20" ht="14.25" thickBot="1">
      <c r="A21" s="31"/>
      <c r="B21" s="115" t="s">
        <v>156</v>
      </c>
      <c r="C21" s="116" t="s">
        <v>162</v>
      </c>
      <c r="D21" s="116"/>
      <c r="E21" s="116"/>
      <c r="F21" s="126"/>
      <c r="G21" s="128">
        <f>COUNTIF(I21:S21,$U$3)</f>
        <v>1</v>
      </c>
      <c r="H21" s="117"/>
      <c r="I21" s="129"/>
      <c r="J21" s="129"/>
      <c r="K21" s="129"/>
      <c r="L21" s="129"/>
      <c r="M21" s="129"/>
      <c r="N21" s="129" t="s">
        <v>164</v>
      </c>
      <c r="O21" s="118"/>
      <c r="P21" s="118"/>
      <c r="Q21" s="118"/>
      <c r="R21" s="118"/>
      <c r="S21" s="119"/>
      <c r="T21" s="31"/>
    </row>
    <row r="22" spans="1:20">
      <c r="B22" t="s">
        <v>188</v>
      </c>
    </row>
    <row r="23" spans="1:20">
      <c r="B23" t="s">
        <v>183</v>
      </c>
    </row>
    <row r="24" spans="1:20">
      <c r="B24" t="s">
        <v>178</v>
      </c>
    </row>
    <row r="25" spans="1:20">
      <c r="C25" t="s">
        <v>177</v>
      </c>
    </row>
  </sheetData>
  <sheetProtection algorithmName="SHA-512" hashValue="SJhbKJ8Z5D80MlapTqSJEjiSMJ7tna/p9vud/Y3YB7FXE5rXIzpaOxSm3xUKh+FZfUgcekIPAEfyobvX2K/l9A==" saltValue="FgBdIf5GVjAZYnLkLw+Rkg==" spinCount="100000" sheet="1" objects="1" scenarios="1"/>
  <mergeCells count="3">
    <mergeCell ref="C11:D16"/>
    <mergeCell ref="E11:E13"/>
    <mergeCell ref="E14:E16"/>
  </mergeCells>
  <phoneticPr fontId="2"/>
  <dataValidations count="3">
    <dataValidation type="list" allowBlank="1" showInputMessage="1" showErrorMessage="1" sqref="I4:N4 I6:O6 I21:N21 I9:M10 I19:Q19 N10:S10" xr:uid="{52E82FA2-1FD9-4C9D-A615-B28655FA6191}">
      <formula1>$U$3:$U$4</formula1>
    </dataValidation>
    <dataValidation type="list" allowBlank="1" showInputMessage="1" showErrorMessage="1" sqref="I5:N5" xr:uid="{B1898A9D-B0FB-4A62-9AD4-777B4025C69A}">
      <formula1>$U$3:$V$3</formula1>
    </dataValidation>
    <dataValidation type="list" allowBlank="1" showInputMessage="1" showErrorMessage="1" sqref="I11:N16" xr:uid="{36EFD7D8-84B0-4FDD-BB3C-3B74017B1ACC}">
      <formula1>$V$3:$V$4</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FFFF00"/>
  </sheetPr>
  <dimension ref="A1"/>
  <sheetViews>
    <sheetView zoomScale="145" zoomScaleNormal="145" workbookViewId="0">
      <selection activeCell="A2" sqref="A2"/>
    </sheetView>
  </sheetViews>
  <sheetFormatPr defaultRowHeight="13.5"/>
  <sheetData>
    <row r="1" spans="1:1">
      <c r="A1" t="e">
        <f>IF(#REF!="実施しない","非表示","表示")</f>
        <v>#REF!</v>
      </c>
    </row>
  </sheetData>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
  <sheetViews>
    <sheetView showGridLines="0" workbookViewId="0">
      <selection activeCell="D40" sqref="D40"/>
    </sheetView>
  </sheetViews>
  <sheetFormatPr defaultRowHeight="13.5"/>
  <sheetData/>
  <sheetProtection algorithmName="SHA-512" hashValue="3h2n/Qn8C06vfvPD7ULSlMs4qOND1U3QxUV+h6sgZIxFHIl+0afsp19r6w6t4hlIgrYy+0EJOnLPR9PPu6ShrA==" saltValue="2UPG+q3g32MPv1f3UaWTaA==" spinCount="100000" sheet="1" objects="1" scenarios="1"/>
  <phoneticPr fontId="2"/>
  <pageMargins left="0.78740157480314965" right="0.78740157480314965" top="0.98425196850393704" bottom="0.98425196850393704" header="0.51181102362204722" footer="0.51181102362204722"/>
  <pageSetup paperSize="9" scale="57" fitToHeight="0" orientation="portrait" r:id="rId1"/>
  <headerFooter alignWithMargins="0">
    <oddHeader>&amp;L&amp;F&amp;R&amp;A</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オフィス評価結果</vt:lpstr>
      <vt:lpstr>取組表</vt:lpstr>
      <vt:lpstr>SDGs結果表示</vt:lpstr>
      <vt:lpstr>クレジット</vt:lpstr>
      <vt:lpstr>オフィス評価結果!Print_Area</vt:lpstr>
      <vt:lpstr>クレジット!Print_Area</vt:lpstr>
      <vt:lpstr>取組表!Print_Area</vt:lpstr>
      <vt:lpstr>非表示</vt:lpstr>
      <vt:lpstr>表示</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IBEC</dc:creator>
  <cp:keywords/>
  <dc:description/>
  <cp:lastModifiedBy>吉永 武司</cp:lastModifiedBy>
  <cp:revision/>
  <cp:lastPrinted>2026-02-03T07:43:34Z</cp:lastPrinted>
  <dcterms:created xsi:type="dcterms:W3CDTF">1997-01-08T22:48:59Z</dcterms:created>
  <dcterms:modified xsi:type="dcterms:W3CDTF">2026-03-18T01:37:04Z</dcterms:modified>
  <cp:category/>
  <cp:contentStatus/>
</cp:coreProperties>
</file>