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345"/>
  </bookViews>
  <sheets>
    <sheet name="チェックリスト" sheetId="4" r:id="rId1"/>
    <sheet name="結果表示" sheetId="3" r:id="rId2"/>
    <sheet name="裏シート" sheetId="5" state="hidden" r:id="rId3"/>
  </sheets>
  <definedNames>
    <definedName name="_xlnm._FilterDatabase" localSheetId="0" hidden="1">チェックリスト!$B$6:$K$48</definedName>
    <definedName name="_xlnm.Print_Area" localSheetId="1">結果表示!$A$1:$U$49</definedName>
    <definedName name="_xlnm.Print_Area" localSheetId="2">裏シート!#REF!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1" i="4" l="1"/>
  <c r="I51" i="4"/>
  <c r="H51" i="4"/>
  <c r="L26" i="3"/>
  <c r="P15" i="4"/>
  <c r="P16" i="4"/>
  <c r="P17" i="4"/>
  <c r="P18" i="4"/>
  <c r="P19" i="4"/>
  <c r="P20" i="4"/>
  <c r="P21" i="4"/>
  <c r="P22" i="4"/>
  <c r="P23" i="4"/>
  <c r="P24" i="4"/>
  <c r="P25" i="4"/>
  <c r="P26" i="4"/>
  <c r="P27" i="4"/>
  <c r="P28" i="4"/>
  <c r="P29" i="4"/>
  <c r="P30" i="4"/>
  <c r="P31" i="4"/>
  <c r="P32" i="4"/>
  <c r="P33" i="4"/>
  <c r="P34" i="4"/>
  <c r="P35" i="4"/>
  <c r="P36" i="4"/>
  <c r="P37" i="4"/>
  <c r="P38" i="4"/>
  <c r="P39" i="4"/>
  <c r="P40" i="4"/>
  <c r="P41" i="4"/>
  <c r="P42" i="4"/>
  <c r="P43" i="4"/>
  <c r="P44" i="4"/>
  <c r="P45" i="4"/>
  <c r="P46" i="4"/>
  <c r="P47" i="4"/>
  <c r="P48" i="4"/>
  <c r="P14" i="4"/>
  <c r="P13" i="4"/>
  <c r="P12" i="4"/>
  <c r="P11" i="4"/>
  <c r="P10" i="4"/>
  <c r="P9" i="4"/>
  <c r="P8" i="4" l="1"/>
  <c r="R9" i="4" s="1"/>
  <c r="F36" i="3" l="1"/>
  <c r="R26" i="4"/>
  <c r="S26" i="4" s="1"/>
  <c r="T26" i="4" s="1"/>
  <c r="R34" i="4"/>
  <c r="S34" i="4" s="1"/>
  <c r="T34" i="4" s="1"/>
  <c r="R19" i="4"/>
  <c r="S19" i="4" s="1"/>
  <c r="T19" i="4" s="1"/>
  <c r="R16" i="4"/>
  <c r="S16" i="4" s="1"/>
  <c r="R29" i="4"/>
  <c r="S29" i="4" s="1"/>
  <c r="T29" i="4" s="1"/>
  <c r="R38" i="4"/>
  <c r="S38" i="4" s="1"/>
  <c r="T38" i="4" s="1"/>
  <c r="R20" i="4"/>
  <c r="S20" i="4" s="1"/>
  <c r="T20" i="4" s="1"/>
  <c r="R25" i="4"/>
  <c r="S25" i="4" s="1"/>
  <c r="T25" i="4" s="1"/>
  <c r="R23" i="4"/>
  <c r="S23" i="4" s="1"/>
  <c r="T23" i="4" s="1"/>
  <c r="R27" i="4"/>
  <c r="S27" i="4" s="1"/>
  <c r="T27" i="4" s="1"/>
  <c r="R31" i="4"/>
  <c r="S31" i="4" s="1"/>
  <c r="T31" i="4" s="1"/>
  <c r="R35" i="4"/>
  <c r="S35" i="4" s="1"/>
  <c r="T35" i="4" s="1"/>
  <c r="R15" i="4"/>
  <c r="S15" i="4" s="1"/>
  <c r="R21" i="4"/>
  <c r="S21" i="4" s="1"/>
  <c r="T21" i="4" s="1"/>
  <c r="R36" i="4"/>
  <c r="S36" i="4" s="1"/>
  <c r="T36" i="4" s="1"/>
  <c r="R33" i="4"/>
  <c r="S33" i="4" s="1"/>
  <c r="T33" i="4" s="1"/>
  <c r="R30" i="4"/>
  <c r="S30" i="4" s="1"/>
  <c r="T30" i="4" s="1"/>
  <c r="R24" i="4"/>
  <c r="S24" i="4" s="1"/>
  <c r="T24" i="4" s="1"/>
  <c r="R32" i="4"/>
  <c r="S32" i="4" s="1"/>
  <c r="T32" i="4" s="1"/>
  <c r="R17" i="4"/>
  <c r="S17" i="4" s="1"/>
  <c r="R28" i="4"/>
  <c r="S28" i="4" s="1"/>
  <c r="T28" i="4" s="1"/>
  <c r="R37" i="4"/>
  <c r="S37" i="4" s="1"/>
  <c r="T37" i="4" s="1"/>
  <c r="R22" i="4"/>
  <c r="S22" i="4" s="1"/>
  <c r="T22" i="4" s="1"/>
  <c r="R18" i="4"/>
  <c r="S18" i="4" s="1"/>
  <c r="R11" i="4"/>
  <c r="S11" i="4" s="1"/>
  <c r="C41" i="3" s="1"/>
  <c r="R12" i="4"/>
  <c r="S12" i="4" s="1"/>
  <c r="T12" i="4" s="1"/>
  <c r="D42" i="3" s="1"/>
  <c r="S9" i="4"/>
  <c r="C39" i="3" s="1"/>
  <c r="R13" i="4"/>
  <c r="S13" i="4" s="1"/>
  <c r="C43" i="3" s="1"/>
  <c r="R10" i="4"/>
  <c r="S10" i="4" s="1"/>
  <c r="C40" i="3" s="1"/>
  <c r="R14" i="4"/>
  <c r="S14" i="4" s="1"/>
  <c r="C44" i="3" s="1"/>
  <c r="M30" i="4"/>
  <c r="F22" i="3" s="1"/>
  <c r="G9" i="4"/>
  <c r="G10" i="4"/>
  <c r="M9" i="4"/>
  <c r="M47" i="4"/>
  <c r="M45" i="4"/>
  <c r="M39" i="4"/>
  <c r="F26" i="3" s="1"/>
  <c r="M34" i="4"/>
  <c r="F24" i="3" s="1"/>
  <c r="M21" i="4"/>
  <c r="F20" i="3" s="1"/>
  <c r="M12" i="4"/>
  <c r="F16" i="3" s="1"/>
  <c r="T18" i="4" l="1"/>
  <c r="D48" i="3" s="1"/>
  <c r="C48" i="3"/>
  <c r="C45" i="3"/>
  <c r="T15" i="4"/>
  <c r="D45" i="3" s="1"/>
  <c r="T17" i="4"/>
  <c r="D47" i="3" s="1"/>
  <c r="C47" i="3"/>
  <c r="C46" i="3"/>
  <c r="T16" i="4"/>
  <c r="D46" i="3" s="1"/>
  <c r="T10" i="4"/>
  <c r="D40" i="3" s="1"/>
  <c r="C42" i="3"/>
  <c r="T11" i="4"/>
  <c r="D41" i="3" s="1"/>
  <c r="T9" i="4"/>
  <c r="D39" i="3" s="1"/>
  <c r="T13" i="4"/>
  <c r="D43" i="3" s="1"/>
  <c r="T14" i="4"/>
  <c r="D44" i="3" s="1"/>
  <c r="F14" i="3"/>
  <c r="J51" i="4" l="1"/>
  <c r="G48" i="4"/>
  <c r="F4" i="3" l="1"/>
  <c r="G19" i="4"/>
  <c r="G20" i="4"/>
  <c r="G11" i="4"/>
  <c r="F34" i="3"/>
  <c r="F30" i="3"/>
  <c r="G47" i="4"/>
  <c r="N47" i="4" s="1"/>
  <c r="O47" i="4" s="1"/>
  <c r="G46" i="4"/>
  <c r="G45" i="4"/>
  <c r="G33" i="4"/>
  <c r="G32" i="4"/>
  <c r="G21" i="4"/>
  <c r="G27" i="4"/>
  <c r="G28" i="4"/>
  <c r="G12" i="4"/>
  <c r="G13" i="4"/>
  <c r="G14" i="4"/>
  <c r="G15" i="4"/>
  <c r="G16" i="4"/>
  <c r="G17" i="4"/>
  <c r="I52" i="4" s="1"/>
  <c r="I53" i="4" s="1"/>
  <c r="G18" i="4"/>
  <c r="G22" i="4"/>
  <c r="G23" i="4"/>
  <c r="G24" i="4"/>
  <c r="G25" i="4"/>
  <c r="G26" i="4"/>
  <c r="G29" i="4"/>
  <c r="G34" i="4"/>
  <c r="G35" i="4"/>
  <c r="H52" i="4" s="1"/>
  <c r="H53" i="4" s="1"/>
  <c r="G36" i="4"/>
  <c r="G37" i="4"/>
  <c r="G38" i="4"/>
  <c r="G39" i="4"/>
  <c r="G40" i="4"/>
  <c r="G41" i="4"/>
  <c r="G42" i="4"/>
  <c r="G43" i="4"/>
  <c r="G44" i="4"/>
  <c r="G30" i="4"/>
  <c r="G31" i="4"/>
  <c r="M19" i="4"/>
  <c r="F32" i="3"/>
  <c r="F8" i="3"/>
  <c r="N9" i="4" l="1"/>
  <c r="H14" i="3" s="1"/>
  <c r="K14" i="3" s="1"/>
  <c r="M52" i="4"/>
  <c r="H10" i="3" s="1"/>
  <c r="H8" i="3"/>
  <c r="K8" i="3" s="1"/>
  <c r="N19" i="4"/>
  <c r="O19" i="4" s="1"/>
  <c r="N30" i="4"/>
  <c r="N34" i="4"/>
  <c r="N21" i="4"/>
  <c r="F18" i="3"/>
  <c r="N45" i="4"/>
  <c r="O45" i="4" s="1"/>
  <c r="N12" i="4"/>
  <c r="H16" i="3" s="1"/>
  <c r="K16" i="3" s="1"/>
  <c r="K52" i="4"/>
  <c r="K53" i="4" s="1"/>
  <c r="J52" i="4"/>
  <c r="H30" i="3"/>
  <c r="K30" i="3" s="1"/>
  <c r="N39" i="4"/>
  <c r="H26" i="3" s="1"/>
  <c r="K26" i="3" s="1"/>
  <c r="C11" i="5" s="1"/>
  <c r="M51" i="4"/>
  <c r="C5" i="5" l="1"/>
  <c r="L14" i="3"/>
  <c r="O9" i="4"/>
  <c r="D1" i="5"/>
  <c r="L8" i="3"/>
  <c r="C6" i="5"/>
  <c r="L16" i="3"/>
  <c r="H32" i="3"/>
  <c r="K32" i="3" s="1"/>
  <c r="E6" i="5" s="1"/>
  <c r="J53" i="4"/>
  <c r="H18" i="3"/>
  <c r="K18" i="3" s="1"/>
  <c r="H20" i="3"/>
  <c r="K20" i="3" s="1"/>
  <c r="O21" i="4"/>
  <c r="H24" i="3"/>
  <c r="K24" i="3" s="1"/>
  <c r="O34" i="4"/>
  <c r="H22" i="3"/>
  <c r="K22" i="3" s="1"/>
  <c r="O30" i="4"/>
  <c r="O12" i="4"/>
  <c r="O39" i="4"/>
  <c r="E5" i="5"/>
  <c r="H34" i="3"/>
  <c r="K34" i="3" s="1"/>
  <c r="E7" i="5" s="1"/>
  <c r="F10" i="3"/>
  <c r="K10" i="3" s="1"/>
  <c r="M53" i="4"/>
  <c r="C8" i="5" l="1"/>
  <c r="L20" i="3"/>
  <c r="C7" i="5"/>
  <c r="L18" i="3"/>
  <c r="C9" i="5"/>
  <c r="L22" i="3"/>
  <c r="C10" i="5"/>
  <c r="L24" i="3"/>
  <c r="D3" i="5"/>
  <c r="L10" i="3"/>
  <c r="D2" i="5"/>
  <c r="E1" i="5" l="1"/>
  <c r="F6" i="3" s="1"/>
</calcChain>
</file>

<file path=xl/sharedStrings.xml><?xml version="1.0" encoding="utf-8"?>
<sst xmlns="http://schemas.openxmlformats.org/spreadsheetml/2006/main" count="232" uniqueCount="134">
  <si>
    <t>取組み実施率</t>
    <rPh sb="0" eb="2">
      <t>トリクミ</t>
    </rPh>
    <rPh sb="3" eb="5">
      <t>ジッシ</t>
    </rPh>
    <rPh sb="5" eb="6">
      <t>リツ</t>
    </rPh>
    <phoneticPr fontId="1"/>
  </si>
  <si>
    <t>室用途毎の取組状況</t>
    <rPh sb="0" eb="1">
      <t>シツ</t>
    </rPh>
    <rPh sb="1" eb="3">
      <t>ヨウト</t>
    </rPh>
    <rPh sb="3" eb="4">
      <t>ゴト</t>
    </rPh>
    <rPh sb="5" eb="7">
      <t>トリクミ</t>
    </rPh>
    <rPh sb="7" eb="9">
      <t>ジョウキョウ</t>
    </rPh>
    <phoneticPr fontId="1"/>
  </si>
  <si>
    <t>①エントランスホール</t>
    <phoneticPr fontId="1"/>
  </si>
  <si>
    <t>③執務室</t>
    <rPh sb="1" eb="4">
      <t>シツムシツ</t>
    </rPh>
    <phoneticPr fontId="1"/>
  </si>
  <si>
    <t>①設計者、ビルオーナー</t>
    <rPh sb="1" eb="4">
      <t>セッケイシャ</t>
    </rPh>
    <phoneticPr fontId="1"/>
  </si>
  <si>
    <t>（建築設計、設備設計）</t>
    <rPh sb="1" eb="3">
      <t>ケンチク</t>
    </rPh>
    <rPh sb="3" eb="5">
      <t>セッケイ</t>
    </rPh>
    <rPh sb="6" eb="8">
      <t>セツビ</t>
    </rPh>
    <rPh sb="8" eb="10">
      <t>セッケイ</t>
    </rPh>
    <phoneticPr fontId="1"/>
  </si>
  <si>
    <t>②管理者、ビルオーナー</t>
    <rPh sb="1" eb="4">
      <t>カンリシャ</t>
    </rPh>
    <phoneticPr fontId="1"/>
  </si>
  <si>
    <t>（維持管理、ビルサービス）</t>
    <rPh sb="1" eb="3">
      <t>イジ</t>
    </rPh>
    <rPh sb="3" eb="5">
      <t>カンリ</t>
    </rPh>
    <phoneticPr fontId="1"/>
  </si>
  <si>
    <t>③利用者</t>
    <rPh sb="1" eb="4">
      <t>リヨウシャ</t>
    </rPh>
    <phoneticPr fontId="1"/>
  </si>
  <si>
    <t>全項目の取組状況</t>
    <rPh sb="0" eb="1">
      <t>ゼン</t>
    </rPh>
    <rPh sb="1" eb="3">
      <t>コウモク</t>
    </rPh>
    <rPh sb="4" eb="6">
      <t>トリクミ</t>
    </rPh>
    <rPh sb="6" eb="8">
      <t>ジョウキョウ</t>
    </rPh>
    <phoneticPr fontId="1"/>
  </si>
  <si>
    <t>２）</t>
    <phoneticPr fontId="1"/>
  </si>
  <si>
    <t>５）</t>
    <phoneticPr fontId="1"/>
  </si>
  <si>
    <t>３）</t>
    <phoneticPr fontId="1"/>
  </si>
  <si>
    <t>４）</t>
    <phoneticPr fontId="1"/>
  </si>
  <si>
    <t>感染源</t>
  </si>
  <si>
    <t>１）</t>
    <phoneticPr fontId="1"/>
  </si>
  <si>
    <t>取組状況クラス</t>
  </si>
  <si>
    <t>④休憩室</t>
    <rPh sb="1" eb="4">
      <t>キュウケイシツ</t>
    </rPh>
    <phoneticPr fontId="1"/>
  </si>
  <si>
    <t>⑤トイレ</t>
    <phoneticPr fontId="1"/>
  </si>
  <si>
    <t>⑥会議室</t>
    <rPh sb="1" eb="4">
      <t>カイギシツ</t>
    </rPh>
    <phoneticPr fontId="1"/>
  </si>
  <si>
    <t>対策</t>
  </si>
  <si>
    <t>No.</t>
  </si>
  <si>
    <t>内容</t>
  </si>
  <si>
    <t>利用者</t>
  </si>
  <si>
    <t>◎</t>
  </si>
  <si>
    <t>■</t>
  </si>
  <si>
    <t>換気等</t>
  </si>
  <si>
    <t>自然換気が行える窓や仕組みがある。</t>
  </si>
  <si>
    <t>接触</t>
  </si>
  <si>
    <t>飛沫</t>
  </si>
  <si>
    <t>適正なエアフィルタが設置されている。</t>
  </si>
  <si>
    <t>入口付近に消毒備品を設置している。</t>
  </si>
  <si>
    <t>管理者
ビルオーナー</t>
    <phoneticPr fontId="1"/>
  </si>
  <si>
    <t>設計者
ビルオーナー</t>
    <rPh sb="0" eb="2">
      <t>セッケイ</t>
    </rPh>
    <phoneticPr fontId="1"/>
  </si>
  <si>
    <t>入口付近に手洗いもしくは手指消毒ができる場所・装備がある。</t>
    <rPh sb="12" eb="13">
      <t>テ</t>
    </rPh>
    <rPh sb="13" eb="14">
      <t>ユビ</t>
    </rPh>
    <rPh sb="14" eb="16">
      <t>ショウドク</t>
    </rPh>
    <rPh sb="20" eb="22">
      <t>バショ</t>
    </rPh>
    <rPh sb="23" eb="25">
      <t>ソウビ</t>
    </rPh>
    <phoneticPr fontId="1"/>
  </si>
  <si>
    <t>入口付近に手洗いもしくは手指消毒ができる場所・装備がある。</t>
    <rPh sb="12" eb="13">
      <t>テ</t>
    </rPh>
    <rPh sb="13" eb="14">
      <t>ユビ</t>
    </rPh>
    <rPh sb="14" eb="16">
      <t>ショウドク</t>
    </rPh>
    <rPh sb="23" eb="25">
      <t>ソウビ</t>
    </rPh>
    <phoneticPr fontId="1"/>
  </si>
  <si>
    <t>チェック
有：１
無：0</t>
    <rPh sb="6" eb="7">
      <t>ア</t>
    </rPh>
    <rPh sb="10" eb="11">
      <t>ナ</t>
    </rPh>
    <phoneticPr fontId="1"/>
  </si>
  <si>
    <t>対策
区分</t>
    <rPh sb="3" eb="5">
      <t>クブン</t>
    </rPh>
    <phoneticPr fontId="1"/>
  </si>
  <si>
    <t>■</t>
    <phoneticPr fontId="1"/>
  </si>
  <si>
    <t>最重要項目</t>
    <rPh sb="0" eb="3">
      <t>サイジュウヨウ</t>
    </rPh>
    <rPh sb="3" eb="5">
      <t>コウモク</t>
    </rPh>
    <phoneticPr fontId="1"/>
  </si>
  <si>
    <t>室用途毎</t>
    <rPh sb="0" eb="1">
      <t>シツ</t>
    </rPh>
    <rPh sb="1" eb="3">
      <t>ヨウト</t>
    </rPh>
    <rPh sb="3" eb="4">
      <t>ゴト</t>
    </rPh>
    <phoneticPr fontId="1"/>
  </si>
  <si>
    <t>全項目</t>
    <rPh sb="0" eb="3">
      <t>ゼンコウモク</t>
    </rPh>
    <phoneticPr fontId="1"/>
  </si>
  <si>
    <t>②通路・廊下等</t>
    <rPh sb="1" eb="3">
      <t>ツウロ</t>
    </rPh>
    <rPh sb="4" eb="6">
      <t>ロウカ</t>
    </rPh>
    <rPh sb="6" eb="7">
      <t>トウ</t>
    </rPh>
    <phoneticPr fontId="1"/>
  </si>
  <si>
    <t>結果表示</t>
    <rPh sb="0" eb="2">
      <t>ケッカ</t>
    </rPh>
    <rPh sb="2" eb="4">
      <t>ヒョウジ</t>
    </rPh>
    <phoneticPr fontId="1"/>
  </si>
  <si>
    <t>戻る</t>
    <rPh sb="0" eb="1">
      <t>モド</t>
    </rPh>
    <phoneticPr fontId="1"/>
  </si>
  <si>
    <t>機械換気設備により適正に換気が行われている。</t>
    <phoneticPr fontId="1"/>
  </si>
  <si>
    <t>対人距離が確保できる取組を実施している。</t>
    <phoneticPr fontId="1"/>
  </si>
  <si>
    <t>適切に分煙対策がとられている。</t>
    <phoneticPr fontId="1"/>
  </si>
  <si>
    <t>トイレ空間内で封水切れが発生しないよう対策している。</t>
    <phoneticPr fontId="1"/>
  </si>
  <si>
    <t>トイレの出入りにおいてウイルスの付着を防止する取組がある。</t>
    <phoneticPr fontId="1"/>
  </si>
  <si>
    <t>評価対象建物の名称　</t>
    <rPh sb="0" eb="2">
      <t>ヒョウカ</t>
    </rPh>
    <rPh sb="2" eb="4">
      <t>タイショウ</t>
    </rPh>
    <rPh sb="4" eb="6">
      <t>タテモノ</t>
    </rPh>
    <rPh sb="7" eb="9">
      <t>メイショウ</t>
    </rPh>
    <phoneticPr fontId="1"/>
  </si>
  <si>
    <t>評価対象建物の名称</t>
    <rPh sb="0" eb="2">
      <t>ヒョウカ</t>
    </rPh>
    <rPh sb="2" eb="4">
      <t>タイショウ</t>
    </rPh>
    <rPh sb="4" eb="6">
      <t>タテモノ</t>
    </rPh>
    <rPh sb="7" eb="9">
      <t>メイショウ</t>
    </rPh>
    <phoneticPr fontId="1"/>
  </si>
  <si>
    <t>／</t>
    <phoneticPr fontId="1"/>
  </si>
  <si>
    <t>所管毎の取組状況</t>
    <rPh sb="0" eb="2">
      <t>ショカン</t>
    </rPh>
    <rPh sb="2" eb="3">
      <t>ゴト</t>
    </rPh>
    <rPh sb="4" eb="6">
      <t>トリクミ</t>
    </rPh>
    <rPh sb="6" eb="8">
      <t>ジョウキョウ</t>
    </rPh>
    <phoneticPr fontId="1"/>
  </si>
  <si>
    <t>所管区分</t>
    <rPh sb="0" eb="2">
      <t>ショカン</t>
    </rPh>
    <phoneticPr fontId="1"/>
  </si>
  <si>
    <t>室用途</t>
    <rPh sb="0" eb="1">
      <t>シツ</t>
    </rPh>
    <rPh sb="1" eb="3">
      <t>ヨウト</t>
    </rPh>
    <phoneticPr fontId="1"/>
  </si>
  <si>
    <t>休憩室に水分補給可能な設備が設置されている。</t>
    <rPh sb="0" eb="3">
      <t>キュウケイシツ</t>
    </rPh>
    <phoneticPr fontId="1"/>
  </si>
  <si>
    <t>①全体</t>
    <rPh sb="1" eb="3">
      <t>ゼンタイ</t>
    </rPh>
    <phoneticPr fontId="1"/>
  </si>
  <si>
    <t>感染源
/飛沫</t>
    <phoneticPr fontId="1"/>
  </si>
  <si>
    <t>利用者・従業員にマスク着用の徹底を周知している。</t>
    <phoneticPr fontId="1"/>
  </si>
  <si>
    <t>④執務室</t>
  </si>
  <si>
    <t>⑨その他</t>
    <phoneticPr fontId="1"/>
  </si>
  <si>
    <t>室温、室内湿度が適正に管理されている。</t>
    <rPh sb="0" eb="2">
      <t>シツオン</t>
    </rPh>
    <rPh sb="3" eb="5">
      <t>シツナイ</t>
    </rPh>
    <rPh sb="5" eb="7">
      <t>シツド</t>
    </rPh>
    <phoneticPr fontId="1"/>
  </si>
  <si>
    <t>自然換気が行える窓や仕組みがあり、必要に応じて開閉している。</t>
    <rPh sb="17" eb="19">
      <t>ヒツヨウ</t>
    </rPh>
    <rPh sb="20" eb="21">
      <t>オウ</t>
    </rPh>
    <rPh sb="23" eb="25">
      <t>カイヘイ</t>
    </rPh>
    <phoneticPr fontId="1"/>
  </si>
  <si>
    <t>必要時に換気量を増加させる調整を実施している。</t>
    <rPh sb="4" eb="7">
      <t>カンキリョウ</t>
    </rPh>
    <rPh sb="8" eb="10">
      <t>ゾウカ</t>
    </rPh>
    <rPh sb="13" eb="15">
      <t>チョウセイ</t>
    </rPh>
    <rPh sb="16" eb="18">
      <t>ジッシ</t>
    </rPh>
    <phoneticPr fontId="1"/>
  </si>
  <si>
    <t>◎</t>
    <phoneticPr fontId="1"/>
  </si>
  <si>
    <t>◎</t>
    <phoneticPr fontId="1"/>
  </si>
  <si>
    <t>大便器ブース内を利用者が清拭できる装備が設置されている。</t>
    <rPh sb="6" eb="7">
      <t>ナイ</t>
    </rPh>
    <phoneticPr fontId="1"/>
  </si>
  <si>
    <t>公的機関等で示されているその他の感染症対策を実施している。</t>
    <phoneticPr fontId="1"/>
  </si>
  <si>
    <t>建物の入口から執務室まで非接触で移動できる仕組みがある。</t>
    <rPh sb="7" eb="10">
      <t>シツムシツ</t>
    </rPh>
    <rPh sb="12" eb="13">
      <t>ヒ</t>
    </rPh>
    <rPh sb="16" eb="18">
      <t>イドウ</t>
    </rPh>
    <phoneticPr fontId="1"/>
  </si>
  <si>
    <t>■</t>
    <phoneticPr fontId="1"/>
  </si>
  <si>
    <t>■</t>
    <phoneticPr fontId="1"/>
  </si>
  <si>
    <t>■</t>
    <phoneticPr fontId="1"/>
  </si>
  <si>
    <t>■</t>
    <phoneticPr fontId="1"/>
  </si>
  <si>
    <t>◎</t>
    <phoneticPr fontId="1"/>
  </si>
  <si>
    <t>◎</t>
    <phoneticPr fontId="1"/>
  </si>
  <si>
    <t>EVの乗員上限数を表示し、密集の回避を促進している。</t>
    <phoneticPr fontId="1"/>
  </si>
  <si>
    <t>飛沫</t>
    <phoneticPr fontId="1"/>
  </si>
  <si>
    <t>②エントランスホール</t>
    <phoneticPr fontId="1"/>
  </si>
  <si>
    <t>③通路
・廊下等</t>
    <phoneticPr fontId="1"/>
  </si>
  <si>
    <t>⑤会議室</t>
    <phoneticPr fontId="1"/>
  </si>
  <si>
    <t>⑥休憩室</t>
    <rPh sb="1" eb="4">
      <t>キュウケイシツ</t>
    </rPh>
    <phoneticPr fontId="1"/>
  </si>
  <si>
    <t>⑦トイレ</t>
    <phoneticPr fontId="1"/>
  </si>
  <si>
    <t>接触</t>
    <phoneticPr fontId="1"/>
  </si>
  <si>
    <t>感染源/飛沫</t>
    <rPh sb="0" eb="2">
      <t>カンセン</t>
    </rPh>
    <rPh sb="2" eb="3">
      <t>ゲン</t>
    </rPh>
    <rPh sb="4" eb="6">
      <t>ヒマツ</t>
    </rPh>
    <phoneticPr fontId="1"/>
  </si>
  <si>
    <t>感染源/飛沫</t>
    <phoneticPr fontId="1"/>
  </si>
  <si>
    <t>特に重要</t>
    <rPh sb="0" eb="1">
      <t>トク</t>
    </rPh>
    <phoneticPr fontId="1"/>
  </si>
  <si>
    <t>自動水栓が整備されている。</t>
    <phoneticPr fontId="1"/>
  </si>
  <si>
    <t>⑤会議室</t>
    <rPh sb="1" eb="4">
      <t>カイギシツ</t>
    </rPh>
    <phoneticPr fontId="1"/>
  </si>
  <si>
    <t>①建物全体</t>
    <rPh sb="1" eb="3">
      <t>タテモノ</t>
    </rPh>
    <rPh sb="3" eb="5">
      <t>ゼンタイ</t>
    </rPh>
    <phoneticPr fontId="1"/>
  </si>
  <si>
    <t>②エントランスホール</t>
    <phoneticPr fontId="1"/>
  </si>
  <si>
    <t>③通路・廊下等</t>
    <rPh sb="1" eb="3">
      <t>ツウロ</t>
    </rPh>
    <rPh sb="4" eb="6">
      <t>ロウカ</t>
    </rPh>
    <rPh sb="6" eb="7">
      <t>トウ</t>
    </rPh>
    <phoneticPr fontId="1"/>
  </si>
  <si>
    <t>④執務室</t>
    <rPh sb="1" eb="4">
      <t>シツムシツ</t>
    </rPh>
    <phoneticPr fontId="1"/>
  </si>
  <si>
    <t>⑥休憩室</t>
    <rPh sb="1" eb="4">
      <t>キュウケイシツ</t>
    </rPh>
    <phoneticPr fontId="1"/>
  </si>
  <si>
    <t>⑦トイレ</t>
    <phoneticPr fontId="1"/>
  </si>
  <si>
    <t>特に重要な項目の取組状況</t>
    <rPh sb="0" eb="1">
      <t>トク</t>
    </rPh>
    <rPh sb="2" eb="4">
      <t>ジュウヨウ</t>
    </rPh>
    <rPh sb="5" eb="7">
      <t>コウモク</t>
    </rPh>
    <rPh sb="8" eb="10">
      <t>トリクミ</t>
    </rPh>
    <rPh sb="10" eb="12">
      <t>ジョウキョウ</t>
    </rPh>
    <phoneticPr fontId="1"/>
  </si>
  <si>
    <t>■</t>
    <phoneticPr fontId="1"/>
  </si>
  <si>
    <t>■</t>
    <phoneticPr fontId="1"/>
  </si>
  <si>
    <t>■</t>
    <phoneticPr fontId="1"/>
  </si>
  <si>
    <t>■</t>
    <phoneticPr fontId="1"/>
  </si>
  <si>
    <t>■</t>
    <phoneticPr fontId="1"/>
  </si>
  <si>
    <t>■</t>
    <phoneticPr fontId="1"/>
  </si>
  <si>
    <t>■</t>
    <phoneticPr fontId="1"/>
  </si>
  <si>
    <t>健康衛生</t>
    <rPh sb="2" eb="4">
      <t>エイセイ</t>
    </rPh>
    <phoneticPr fontId="1"/>
  </si>
  <si>
    <t>カウンター、机等では仕切り等により座席間の飛沫飛散を防止している。</t>
    <rPh sb="10" eb="12">
      <t>シキ</t>
    </rPh>
    <rPh sb="13" eb="14">
      <t>ナド</t>
    </rPh>
    <phoneticPr fontId="1"/>
  </si>
  <si>
    <t>机等では仕切り等により座席間の飛沫飛散を防止している。</t>
    <rPh sb="1" eb="2">
      <t>ナド</t>
    </rPh>
    <rPh sb="4" eb="6">
      <t>シキ</t>
    </rPh>
    <rPh sb="7" eb="8">
      <t>ナド</t>
    </rPh>
    <phoneticPr fontId="1"/>
  </si>
  <si>
    <t>利用毎にドアノブ、机等の清拭消毒を行っている。</t>
    <rPh sb="0" eb="2">
      <t>リヨウ</t>
    </rPh>
    <rPh sb="2" eb="3">
      <t>ゴト</t>
    </rPh>
    <rPh sb="10" eb="11">
      <t>ナド</t>
    </rPh>
    <phoneticPr fontId="1"/>
  </si>
  <si>
    <t>定期的に共用部のドアノブ、扉、ベンチ等の清拭消毒を行っている。</t>
    <rPh sb="2" eb="3">
      <t>テキ</t>
    </rPh>
    <rPh sb="4" eb="7">
      <t>キョウヨウブ</t>
    </rPh>
    <rPh sb="18" eb="19">
      <t>ナド</t>
    </rPh>
    <phoneticPr fontId="1"/>
  </si>
  <si>
    <t>定期的に、床・壁等の清掃を行っている。</t>
    <rPh sb="8" eb="9">
      <t>ナド</t>
    </rPh>
    <phoneticPr fontId="1"/>
  </si>
  <si>
    <t>項目</t>
    <rPh sb="0" eb="2">
      <t>コウモク</t>
    </rPh>
    <phoneticPr fontId="1"/>
  </si>
  <si>
    <t>項目内容</t>
    <rPh sb="0" eb="2">
      <t>コウモク</t>
    </rPh>
    <rPh sb="2" eb="4">
      <t>ナイヨウ</t>
    </rPh>
    <phoneticPr fontId="1"/>
  </si>
  <si>
    <t>No.</t>
    <phoneticPr fontId="1"/>
  </si>
  <si>
    <t>対策状況が不明な項目：</t>
    <rPh sb="0" eb="2">
      <t>タイサク</t>
    </rPh>
    <rPh sb="2" eb="4">
      <t>ジョウキョウ</t>
    </rPh>
    <rPh sb="5" eb="7">
      <t>フメイ</t>
    </rPh>
    <rPh sb="8" eb="10">
      <t>コウモク</t>
    </rPh>
    <phoneticPr fontId="1"/>
  </si>
  <si>
    <t>※対策状況が不明な項目は追いかけ調査をして状況を確認してください。</t>
    <rPh sb="1" eb="3">
      <t>タイサク</t>
    </rPh>
    <rPh sb="3" eb="5">
      <t>ジョウキョウ</t>
    </rPh>
    <rPh sb="6" eb="8">
      <t>フメイ</t>
    </rPh>
    <rPh sb="9" eb="11">
      <t>コウモク</t>
    </rPh>
    <rPh sb="12" eb="13">
      <t>オ</t>
    </rPh>
    <rPh sb="16" eb="18">
      <t>チョウサ</t>
    </rPh>
    <rPh sb="21" eb="23">
      <t>ジョウキョウ</t>
    </rPh>
    <rPh sb="24" eb="26">
      <t>カクニン</t>
    </rPh>
    <phoneticPr fontId="1"/>
  </si>
  <si>
    <t>0(不明)</t>
  </si>
  <si>
    <t>６）</t>
    <phoneticPr fontId="1"/>
  </si>
  <si>
    <t>機械換気設備により適正な換気量が確保されている。</t>
    <rPh sb="0" eb="2">
      <t>キカイ</t>
    </rPh>
    <rPh sb="2" eb="4">
      <t>カンキ</t>
    </rPh>
    <rPh sb="4" eb="6">
      <t>セツビ</t>
    </rPh>
    <phoneticPr fontId="1"/>
  </si>
  <si>
    <t>機械換気設備により適正な換気量が確保されている。</t>
    <phoneticPr fontId="1"/>
  </si>
  <si>
    <t>機械換気設備により適正に換気が行われている。</t>
    <phoneticPr fontId="1"/>
  </si>
  <si>
    <t>エアフィルタを定められた期間で交換もしくは清掃している。</t>
    <rPh sb="21" eb="23">
      <t>セイソウ</t>
    </rPh>
    <phoneticPr fontId="1"/>
  </si>
  <si>
    <t>施設内で感染者、濃厚接触者が発生した場合の対応マニュアルが周知・徹底されている。</t>
    <rPh sb="4" eb="6">
      <t>カンセン</t>
    </rPh>
    <phoneticPr fontId="1"/>
  </si>
  <si>
    <t>機械換気設備により適正な換気量が確保されている。</t>
    <phoneticPr fontId="1"/>
  </si>
  <si>
    <t>マスクなしでの対面での会話や飲食を原則制限している。</t>
    <rPh sb="14" eb="16">
      <t>インショク</t>
    </rPh>
    <phoneticPr fontId="1"/>
  </si>
  <si>
    <t>人が密集する場所では床面表示等により対人距離の確保を促進している。</t>
    <rPh sb="0" eb="1">
      <t>ヒト</t>
    </rPh>
    <rPh sb="23" eb="25">
      <t>カクホ</t>
    </rPh>
    <phoneticPr fontId="1"/>
  </si>
  <si>
    <t>利用者が換気の適正さを定量的に確認できる仕組みがある。</t>
    <rPh sb="0" eb="3">
      <t>リヨウシャ</t>
    </rPh>
    <rPh sb="20" eb="22">
      <t>シク</t>
    </rPh>
    <phoneticPr fontId="1"/>
  </si>
  <si>
    <t>定期的にドアノブ、机等の清拭消毒を行っている。</t>
    <rPh sb="2" eb="3">
      <t>テキ</t>
    </rPh>
    <rPh sb="10" eb="11">
      <t>ナド</t>
    </rPh>
    <phoneticPr fontId="1"/>
  </si>
  <si>
    <t>利用者のテレワーク推進を支援する環境、体制がある。</t>
    <rPh sb="0" eb="3">
      <t>リヨウシャ</t>
    </rPh>
    <rPh sb="12" eb="14">
      <t>シエン</t>
    </rPh>
    <rPh sb="16" eb="18">
      <t>カンキョウ</t>
    </rPh>
    <rPh sb="19" eb="21">
      <t>タイセイ</t>
    </rPh>
    <phoneticPr fontId="1"/>
  </si>
  <si>
    <t>感染疑い者のチェックができ、感染疑い者には必要な対応を行っている。</t>
    <rPh sb="0" eb="2">
      <t>カンセン</t>
    </rPh>
    <rPh sb="2" eb="3">
      <t>ウタガ</t>
    </rPh>
    <rPh sb="4" eb="5">
      <t>シャ</t>
    </rPh>
    <rPh sb="14" eb="16">
      <t>カンセン</t>
    </rPh>
    <rPh sb="16" eb="17">
      <t>ウタガ</t>
    </rPh>
    <rPh sb="18" eb="19">
      <t>シャ</t>
    </rPh>
    <rPh sb="21" eb="23">
      <t>ヒツヨウ</t>
    </rPh>
    <rPh sb="24" eb="26">
      <t>タイオウ</t>
    </rPh>
    <rPh sb="27" eb="28">
      <t>オコナ</t>
    </rPh>
    <phoneticPr fontId="1"/>
  </si>
  <si>
    <t>⑧情報共有等</t>
    <rPh sb="5" eb="6">
      <t>トウ</t>
    </rPh>
    <phoneticPr fontId="1"/>
  </si>
  <si>
    <t>施設内の医療施設で体調不良者を受け入れる場合の、標準的な予防策が文章化され、かつ実行されている。</t>
    <phoneticPr fontId="1"/>
  </si>
  <si>
    <t>●●ビル</t>
    <phoneticPr fontId="1"/>
  </si>
  <si>
    <t>　CASBEE-感染対策チェックリスト（オフィス版）</t>
    <rPh sb="8" eb="10">
      <t>カンセン</t>
    </rPh>
    <rPh sb="10" eb="12">
      <t>タイサク</t>
    </rPh>
    <rPh sb="24" eb="25">
      <t>バン</t>
    </rPh>
    <phoneticPr fontId="1"/>
  </si>
  <si>
    <t>ver.202205</t>
    <phoneticPr fontId="1"/>
  </si>
  <si>
    <t>　CASBEE-感染対策チェックリスト（オフィス版）　結果表示一覧</t>
    <rPh sb="27" eb="29">
      <t>ケッカ</t>
    </rPh>
    <rPh sb="29" eb="31">
      <t>ヒョウジ</t>
    </rPh>
    <rPh sb="31" eb="33">
      <t>イチラン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</si>
</sst>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General\ &quot;項&quot;&quot;目&quot;"/>
  </numFmts>
  <fonts count="32" x14ac:knownFonts="1">
    <font>
      <sz val="11"/>
      <color theme="1"/>
      <name val="游ゴシック"/>
      <family val="2"/>
      <charset val="128"/>
      <scheme val="minor"/>
    </font>
    <font>
      <sz val="6"/>
      <name val="游ゴシック"/>
      <family val="2"/>
      <charset val="128"/>
      <scheme val="minor"/>
    </font>
    <font>
      <b/>
      <sz val="14"/>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
      <b/>
      <sz val="16"/>
      <color theme="1"/>
      <name val="メイリオ"/>
      <family val="3"/>
      <charset val="128"/>
    </font>
    <font>
      <sz val="16"/>
      <color theme="1"/>
      <name val="游ゴシック"/>
      <family val="2"/>
      <charset val="128"/>
      <scheme val="minor"/>
    </font>
    <font>
      <sz val="11"/>
      <color theme="0"/>
      <name val="游ゴシック"/>
      <family val="2"/>
      <charset val="128"/>
      <scheme val="minor"/>
    </font>
    <font>
      <b/>
      <sz val="72"/>
      <color theme="0"/>
      <name val="游ゴシック"/>
      <family val="3"/>
      <charset val="128"/>
      <scheme val="minor"/>
    </font>
    <font>
      <sz val="14"/>
      <color theme="1"/>
      <name val="游ゴシック"/>
      <family val="2"/>
      <charset val="128"/>
      <scheme val="minor"/>
    </font>
    <font>
      <sz val="11"/>
      <color theme="1"/>
      <name val="游ゴシック"/>
      <family val="3"/>
      <charset val="128"/>
      <scheme val="minor"/>
    </font>
    <font>
      <sz val="12"/>
      <color theme="1"/>
      <name val="HGPｺﾞｼｯｸM"/>
      <family val="3"/>
      <charset val="128"/>
    </font>
    <font>
      <sz val="12"/>
      <color theme="1"/>
      <name val="ＭＳ 明朝"/>
      <family val="1"/>
      <charset val="128"/>
    </font>
    <font>
      <sz val="12"/>
      <color theme="1"/>
      <name val="Segoe UI Emoji"/>
      <family val="2"/>
    </font>
    <font>
      <b/>
      <sz val="12"/>
      <color theme="1"/>
      <name val="HGPｺﾞｼｯｸM"/>
      <family val="3"/>
      <charset val="128"/>
    </font>
    <font>
      <b/>
      <sz val="16"/>
      <color theme="1"/>
      <name val="游ゴシック"/>
      <family val="3"/>
      <charset val="128"/>
      <scheme val="minor"/>
    </font>
    <font>
      <sz val="12"/>
      <color theme="1"/>
      <name val="ＭＳ Ｐゴシック"/>
      <family val="3"/>
      <charset val="128"/>
    </font>
    <font>
      <sz val="11"/>
      <color theme="0"/>
      <name val="游ゴシック"/>
      <family val="3"/>
      <charset val="128"/>
      <scheme val="minor"/>
    </font>
    <font>
      <u/>
      <sz val="11"/>
      <color theme="10"/>
      <name val="游ゴシック"/>
      <family val="2"/>
      <charset val="128"/>
      <scheme val="minor"/>
    </font>
    <font>
      <sz val="11"/>
      <color theme="10"/>
      <name val="游ゴシック"/>
      <family val="2"/>
      <charset val="128"/>
      <scheme val="minor"/>
    </font>
    <font>
      <sz val="11"/>
      <color theme="10"/>
      <name val="游ゴシック"/>
      <family val="3"/>
      <charset val="128"/>
      <scheme val="minor"/>
    </font>
    <font>
      <sz val="14"/>
      <color theme="10"/>
      <name val="游ゴシック"/>
      <family val="2"/>
      <charset val="128"/>
      <scheme val="minor"/>
    </font>
    <font>
      <sz val="14"/>
      <color theme="10"/>
      <name val="游ゴシック"/>
      <family val="3"/>
      <charset val="128"/>
      <scheme val="minor"/>
    </font>
    <font>
      <b/>
      <sz val="10"/>
      <color theme="1"/>
      <name val="游ゴシック"/>
      <family val="3"/>
      <charset val="128"/>
      <scheme val="minor"/>
    </font>
    <font>
      <b/>
      <sz val="22"/>
      <color theme="1"/>
      <name val="游ゴシック"/>
      <family val="3"/>
      <charset val="128"/>
      <scheme val="minor"/>
    </font>
    <font>
      <sz val="12"/>
      <name val="游ゴシック"/>
      <family val="2"/>
      <charset val="128"/>
      <scheme val="minor"/>
    </font>
    <font>
      <sz val="11"/>
      <name val="游ゴシック"/>
      <family val="3"/>
      <charset val="128"/>
      <scheme val="minor"/>
    </font>
    <font>
      <b/>
      <sz val="11"/>
      <name val="游ゴシック"/>
      <family val="3"/>
      <charset val="128"/>
      <scheme val="minor"/>
    </font>
    <font>
      <b/>
      <sz val="12"/>
      <color theme="1"/>
      <name val="游ゴシック"/>
      <family val="3"/>
      <charset val="128"/>
      <scheme val="minor"/>
    </font>
    <font>
      <sz val="12"/>
      <name val="HGPｺﾞｼｯｸM"/>
      <family val="3"/>
      <charset val="128"/>
    </font>
    <font>
      <b/>
      <sz val="11"/>
      <color theme="1"/>
      <name val="游ゴシック"/>
      <family val="3"/>
      <charset val="128"/>
      <scheme val="minor"/>
    </font>
    <font>
      <b/>
      <sz val="14"/>
      <color rgb="FFFF0000"/>
      <name val="游ゴシック"/>
      <family val="3"/>
      <charset val="128"/>
      <scheme val="minor"/>
    </font>
  </fonts>
  <fills count="14">
    <fill>
      <patternFill patternType="none"/>
    </fill>
    <fill>
      <patternFill patternType="gray125"/>
    </fill>
    <fill>
      <patternFill patternType="solid">
        <fgColor theme="0" tint="-4.9989318521683403E-2"/>
        <bgColor indexed="64"/>
      </patternFill>
    </fill>
    <fill>
      <patternFill patternType="solid">
        <fgColor rgb="FF00B0F0"/>
        <bgColor indexed="64"/>
      </patternFill>
    </fill>
    <fill>
      <patternFill patternType="solid">
        <fgColor theme="5"/>
        <bgColor indexed="64"/>
      </patternFill>
    </fill>
    <fill>
      <patternFill patternType="solid">
        <fgColor rgb="FF00B050"/>
        <bgColor indexed="64"/>
      </patternFill>
    </fill>
    <fill>
      <patternFill patternType="solid">
        <fgColor rgb="FFFBE4D5"/>
        <bgColor indexed="64"/>
      </patternFill>
    </fill>
    <fill>
      <patternFill patternType="solid">
        <fgColor rgb="FFDEEAF6"/>
        <bgColor indexed="64"/>
      </patternFill>
    </fill>
    <fill>
      <patternFill patternType="solid">
        <fgColor rgb="FFFFFF00"/>
        <bgColor indexed="64"/>
      </patternFill>
    </fill>
    <fill>
      <patternFill patternType="solid">
        <fgColor theme="5" tint="0.39997558519241921"/>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5" tint="0.79998168889431442"/>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ck">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right style="thick">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double">
        <color indexed="64"/>
      </top>
      <bottom/>
      <diagonal/>
    </border>
    <border>
      <left/>
      <right/>
      <top/>
      <bottom style="thin">
        <color indexed="64"/>
      </bottom>
      <diagonal/>
    </border>
    <border>
      <left/>
      <right/>
      <top style="thin">
        <color indexed="64"/>
      </top>
      <bottom/>
      <diagonal/>
    </border>
    <border>
      <left/>
      <right/>
      <top style="medium">
        <color indexed="64"/>
      </top>
      <bottom style="thin">
        <color indexed="64"/>
      </bottom>
      <diagonal/>
    </border>
    <border>
      <left/>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medium">
        <color indexed="64"/>
      </bottom>
      <diagonal/>
    </border>
    <border>
      <left/>
      <right/>
      <top style="medium">
        <color indexed="64"/>
      </top>
      <bottom/>
      <diagonal/>
    </border>
    <border>
      <left style="thick">
        <color indexed="64"/>
      </left>
      <right style="thick">
        <color indexed="64"/>
      </right>
      <top style="thick">
        <color indexed="64"/>
      </top>
      <bottom style="thick">
        <color indexed="64"/>
      </bottom>
      <diagonal/>
    </border>
    <border>
      <left/>
      <right style="thin">
        <color indexed="64"/>
      </right>
      <top/>
      <bottom/>
      <diagonal/>
    </border>
    <border>
      <left style="thick">
        <color indexed="64"/>
      </left>
      <right style="thin">
        <color indexed="64"/>
      </right>
      <top style="double">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medium">
        <color indexed="64"/>
      </bottom>
      <diagonal/>
    </border>
    <border>
      <left/>
      <right style="medium">
        <color indexed="64"/>
      </right>
      <top style="medium">
        <color indexed="64"/>
      </top>
      <bottom/>
      <diagonal/>
    </border>
  </borders>
  <cellStyleXfs count="2">
    <xf numFmtId="0" fontId="0" fillId="0" borderId="0">
      <alignment vertical="center"/>
    </xf>
    <xf numFmtId="0" fontId="18" fillId="0" borderId="0" applyNumberFormat="0" applyFill="0" applyBorder="0" applyAlignment="0" applyProtection="0">
      <alignment vertical="center"/>
    </xf>
  </cellStyleXfs>
  <cellXfs count="169">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2" fillId="0" borderId="0" xfId="0" applyFont="1" applyAlignment="1">
      <alignment vertical="top"/>
    </xf>
    <xf numFmtId="0" fontId="6" fillId="0" borderId="0" xfId="0" applyFont="1" applyAlignment="1"/>
    <xf numFmtId="0" fontId="9" fillId="0" borderId="0" xfId="0" applyFont="1" applyAlignment="1">
      <alignment horizontal="right" vertical="center"/>
    </xf>
    <xf numFmtId="0" fontId="10" fillId="0" borderId="0" xfId="0" applyFont="1">
      <alignment vertical="center"/>
    </xf>
    <xf numFmtId="9" fontId="0" fillId="0" borderId="0" xfId="0" applyNumberFormat="1">
      <alignment vertical="center"/>
    </xf>
    <xf numFmtId="9" fontId="0" fillId="2" borderId="5" xfId="0" applyNumberFormat="1" applyFill="1" applyBorder="1">
      <alignment vertical="center"/>
    </xf>
    <xf numFmtId="0" fontId="7" fillId="0" borderId="0" xfId="0" applyFont="1">
      <alignment vertical="center"/>
    </xf>
    <xf numFmtId="0" fontId="17" fillId="0" borderId="0" xfId="0" applyFont="1">
      <alignment vertical="center"/>
    </xf>
    <xf numFmtId="0" fontId="0" fillId="0" borderId="0" xfId="0" applyFont="1">
      <alignment vertical="center"/>
    </xf>
    <xf numFmtId="9" fontId="10" fillId="0" borderId="0" xfId="0" applyNumberFormat="1" applyFont="1">
      <alignment vertical="center"/>
    </xf>
    <xf numFmtId="0" fontId="5" fillId="3" borderId="0" xfId="0" applyFont="1" applyFill="1" applyAlignment="1">
      <alignment vertical="center"/>
    </xf>
    <xf numFmtId="0" fontId="5" fillId="3" borderId="0" xfId="0" applyFont="1" applyFill="1" applyAlignment="1">
      <alignment vertical="center" wrapText="1"/>
    </xf>
    <xf numFmtId="0" fontId="3" fillId="0" borderId="0" xfId="0" applyFont="1" applyProtection="1">
      <alignment vertical="center"/>
    </xf>
    <xf numFmtId="0" fontId="3" fillId="0" borderId="0" xfId="0" applyFont="1" applyAlignment="1" applyProtection="1">
      <alignment horizontal="center" vertical="center"/>
    </xf>
    <xf numFmtId="0" fontId="15" fillId="0" borderId="0" xfId="0" applyFont="1" applyProtection="1">
      <alignment vertical="center"/>
    </xf>
    <xf numFmtId="0" fontId="11" fillId="0" borderId="29" xfId="0" applyFont="1" applyBorder="1" applyAlignment="1" applyProtection="1">
      <alignment horizontal="left" vertical="center" wrapText="1"/>
    </xf>
    <xf numFmtId="0" fontId="11" fillId="0" borderId="32" xfId="0" applyFont="1" applyBorder="1" applyAlignment="1" applyProtection="1">
      <alignment horizontal="center" vertical="center" wrapText="1"/>
    </xf>
    <xf numFmtId="0" fontId="11" fillId="0" borderId="30" xfId="0" applyFont="1" applyBorder="1" applyAlignment="1" applyProtection="1">
      <alignment horizontal="left" vertical="center" wrapText="1"/>
    </xf>
    <xf numFmtId="0" fontId="11" fillId="0" borderId="4" xfId="0" applyFont="1" applyBorder="1" applyAlignment="1" applyProtection="1">
      <alignment horizontal="center" vertical="center" wrapText="1"/>
    </xf>
    <xf numFmtId="0" fontId="11" fillId="0" borderId="47" xfId="0" applyFont="1" applyBorder="1" applyAlignment="1" applyProtection="1">
      <alignment horizontal="center" vertical="center" wrapText="1"/>
    </xf>
    <xf numFmtId="0" fontId="13" fillId="0" borderId="1" xfId="0" applyFont="1" applyBorder="1" applyAlignment="1" applyProtection="1">
      <alignment horizontal="center" vertical="center" wrapText="1"/>
    </xf>
    <xf numFmtId="0" fontId="11" fillId="0" borderId="23" xfId="0" applyFont="1" applyBorder="1" applyAlignment="1" applyProtection="1">
      <alignment horizontal="center" vertical="center" wrapText="1"/>
    </xf>
    <xf numFmtId="0" fontId="13" fillId="0" borderId="47" xfId="0"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1" fillId="0" borderId="36" xfId="0" applyFont="1" applyBorder="1" applyAlignment="1" applyProtection="1">
      <alignment horizontal="left" vertical="center" wrapText="1"/>
    </xf>
    <xf numFmtId="0" fontId="11" fillId="0" borderId="43" xfId="0" applyFont="1" applyBorder="1" applyAlignment="1" applyProtection="1">
      <alignment horizontal="center" vertical="center" wrapText="1"/>
    </xf>
    <xf numFmtId="0" fontId="11" fillId="0" borderId="38" xfId="0" applyFont="1" applyBorder="1" applyAlignment="1" applyProtection="1">
      <alignment horizontal="center" vertical="center" wrapText="1"/>
    </xf>
    <xf numFmtId="0" fontId="11" fillId="0" borderId="39" xfId="0" applyFont="1" applyBorder="1" applyAlignment="1" applyProtection="1">
      <alignment horizontal="left" vertical="center" wrapText="1"/>
    </xf>
    <xf numFmtId="0" fontId="11" fillId="0" borderId="44" xfId="0" applyFont="1" applyBorder="1" applyAlignment="1" applyProtection="1">
      <alignment horizontal="center" vertical="center" wrapText="1"/>
    </xf>
    <xf numFmtId="0" fontId="11" fillId="0" borderId="46" xfId="0" applyFont="1" applyBorder="1" applyAlignment="1" applyProtection="1">
      <alignment horizontal="center" vertical="center" wrapText="1"/>
    </xf>
    <xf numFmtId="0" fontId="13" fillId="0" borderId="21" xfId="0" applyFont="1" applyBorder="1" applyAlignment="1" applyProtection="1">
      <alignment horizontal="center" vertical="center" wrapText="1"/>
    </xf>
    <xf numFmtId="0" fontId="11" fillId="0" borderId="22" xfId="0" applyFont="1" applyBorder="1" applyAlignment="1" applyProtection="1">
      <alignment horizontal="center" vertical="center" wrapText="1"/>
    </xf>
    <xf numFmtId="0" fontId="11" fillId="0" borderId="33" xfId="0" applyFont="1" applyBorder="1" applyAlignment="1" applyProtection="1">
      <alignment horizontal="center" vertical="center" wrapText="1"/>
    </xf>
    <xf numFmtId="0" fontId="11" fillId="0" borderId="31" xfId="0" applyFont="1" applyBorder="1" applyAlignment="1" applyProtection="1">
      <alignment horizontal="left" vertical="center" wrapText="1"/>
    </xf>
    <xf numFmtId="0" fontId="11" fillId="0" borderId="45" xfId="0" applyFont="1" applyBorder="1" applyAlignment="1" applyProtection="1">
      <alignment horizontal="center" vertical="center" wrapText="1"/>
    </xf>
    <xf numFmtId="0" fontId="11" fillId="0" borderId="51" xfId="0" applyFont="1" applyBorder="1" applyAlignment="1" applyProtection="1">
      <alignment horizontal="center" vertical="center" wrapText="1"/>
    </xf>
    <xf numFmtId="0" fontId="11" fillId="0" borderId="24" xfId="0" applyFont="1" applyBorder="1" applyAlignment="1" applyProtection="1">
      <alignment horizontal="center" vertical="center" wrapText="1"/>
    </xf>
    <xf numFmtId="0" fontId="11" fillId="0" borderId="25"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23" xfId="0" applyFont="1" applyBorder="1" applyAlignment="1" applyProtection="1">
      <alignment horizontal="center" vertical="center" wrapText="1"/>
    </xf>
    <xf numFmtId="0" fontId="13" fillId="0" borderId="51" xfId="0" applyFont="1" applyBorder="1" applyAlignment="1" applyProtection="1">
      <alignment horizontal="center" vertical="center" wrapText="1"/>
    </xf>
    <xf numFmtId="0" fontId="13" fillId="0" borderId="24" xfId="0" applyFont="1" applyBorder="1" applyAlignment="1" applyProtection="1">
      <alignment horizontal="center" vertical="center" wrapText="1"/>
    </xf>
    <xf numFmtId="0" fontId="13" fillId="0" borderId="22" xfId="0" applyFont="1" applyBorder="1" applyAlignment="1" applyProtection="1">
      <alignment horizontal="center" vertical="center" wrapText="1"/>
    </xf>
    <xf numFmtId="0" fontId="13" fillId="0" borderId="23" xfId="0" applyFont="1" applyBorder="1" applyAlignment="1" applyProtection="1">
      <alignment horizontal="center" vertical="center" wrapText="1"/>
    </xf>
    <xf numFmtId="0" fontId="13" fillId="0" borderId="25" xfId="0" applyFont="1" applyBorder="1" applyAlignment="1" applyProtection="1">
      <alignment horizontal="center" vertical="center" wrapText="1"/>
    </xf>
    <xf numFmtId="0" fontId="11" fillId="0" borderId="31" xfId="0" applyFont="1" applyBorder="1" applyAlignment="1" applyProtection="1">
      <alignment horizontal="justify" vertical="center" wrapText="1"/>
    </xf>
    <xf numFmtId="0" fontId="11" fillId="0" borderId="42" xfId="0" applyFont="1" applyBorder="1" applyAlignment="1" applyProtection="1">
      <alignment horizontal="center" vertical="center" wrapText="1"/>
    </xf>
    <xf numFmtId="0" fontId="15" fillId="3" borderId="0" xfId="0" applyFont="1" applyFill="1" applyAlignment="1" applyProtection="1">
      <alignment vertical="center"/>
    </xf>
    <xf numFmtId="0" fontId="0" fillId="0" borderId="0" xfId="0" applyFill="1">
      <alignment vertical="center"/>
    </xf>
    <xf numFmtId="0" fontId="5" fillId="0" borderId="0" xfId="0" applyFont="1" applyFill="1" applyAlignment="1">
      <alignment vertical="center"/>
    </xf>
    <xf numFmtId="0" fontId="5" fillId="0" borderId="0" xfId="0" applyFont="1" applyFill="1" applyAlignment="1">
      <alignment vertical="center" wrapText="1"/>
    </xf>
    <xf numFmtId="0" fontId="21" fillId="0" borderId="0" xfId="1" applyFont="1" applyFill="1" applyAlignment="1">
      <alignment horizontal="center" vertical="center"/>
    </xf>
    <xf numFmtId="0" fontId="22" fillId="0" borderId="0" xfId="1" applyFont="1" applyFill="1" applyAlignment="1">
      <alignment horizontal="center" vertical="center"/>
    </xf>
    <xf numFmtId="0" fontId="9" fillId="0" borderId="0" xfId="0" applyFont="1" applyFill="1" applyAlignment="1">
      <alignment horizontal="right" vertical="center"/>
    </xf>
    <xf numFmtId="0" fontId="0" fillId="3" borderId="0" xfId="0" applyFill="1">
      <alignment vertical="center"/>
    </xf>
    <xf numFmtId="0" fontId="9" fillId="3" borderId="0" xfId="0" applyFont="1" applyFill="1" applyAlignment="1">
      <alignment horizontal="right" vertical="center"/>
    </xf>
    <xf numFmtId="176" fontId="0" fillId="0" borderId="0" xfId="0" applyNumberFormat="1">
      <alignment vertical="center"/>
    </xf>
    <xf numFmtId="0" fontId="0" fillId="10" borderId="0" xfId="0" applyFill="1" applyBorder="1">
      <alignment vertical="center"/>
    </xf>
    <xf numFmtId="0" fontId="0" fillId="10" borderId="0" xfId="0" applyFill="1">
      <alignment vertical="center"/>
    </xf>
    <xf numFmtId="0" fontId="24" fillId="0" borderId="0" xfId="0" applyFont="1" applyAlignment="1">
      <alignment vertical="top"/>
    </xf>
    <xf numFmtId="0" fontId="11" fillId="0" borderId="34" xfId="0" applyFont="1" applyBorder="1" applyAlignment="1" applyProtection="1">
      <alignment horizontal="center" vertical="center" wrapText="1"/>
    </xf>
    <xf numFmtId="0" fontId="11" fillId="0" borderId="35" xfId="0" applyFont="1" applyBorder="1" applyAlignment="1" applyProtection="1">
      <alignment horizontal="center" vertical="center" wrapText="1"/>
    </xf>
    <xf numFmtId="0" fontId="11" fillId="0" borderId="17" xfId="0" applyFont="1" applyBorder="1" applyAlignment="1" applyProtection="1">
      <alignment horizontal="center" vertical="center" wrapText="1"/>
    </xf>
    <xf numFmtId="0" fontId="11" fillId="0" borderId="14" xfId="0" applyFont="1" applyBorder="1" applyAlignment="1" applyProtection="1">
      <alignment horizontal="center" vertical="center" wrapText="1"/>
    </xf>
    <xf numFmtId="0" fontId="11" fillId="0" borderId="15" xfId="0" applyFont="1" applyBorder="1" applyAlignment="1" applyProtection="1">
      <alignment horizontal="center" vertical="center" wrapText="1"/>
    </xf>
    <xf numFmtId="0" fontId="11" fillId="10" borderId="15" xfId="0" applyFont="1" applyFill="1" applyBorder="1" applyAlignment="1" applyProtection="1">
      <alignment horizontal="center" vertical="center" wrapText="1"/>
    </xf>
    <xf numFmtId="0" fontId="11" fillId="0" borderId="14" xfId="0" applyFont="1" applyBorder="1" applyAlignment="1" applyProtection="1">
      <alignment vertical="center" wrapText="1"/>
    </xf>
    <xf numFmtId="0" fontId="11" fillId="10" borderId="35" xfId="0" applyFont="1" applyFill="1" applyBorder="1" applyAlignment="1" applyProtection="1">
      <alignment horizontal="center" vertical="center" wrapText="1"/>
    </xf>
    <xf numFmtId="0" fontId="11" fillId="10" borderId="42" xfId="0" applyFont="1" applyFill="1" applyBorder="1" applyAlignment="1" applyProtection="1">
      <alignment horizontal="left" vertical="center" wrapText="1"/>
    </xf>
    <xf numFmtId="0" fontId="11" fillId="10" borderId="42" xfId="0" applyFont="1" applyFill="1" applyBorder="1" applyAlignment="1" applyProtection="1">
      <alignment horizontal="center" vertical="center" textRotation="255" wrapText="1"/>
    </xf>
    <xf numFmtId="0" fontId="11" fillId="10" borderId="49" xfId="0" applyFont="1" applyFill="1" applyBorder="1" applyAlignment="1" applyProtection="1">
      <alignment horizontal="center" vertical="center" textRotation="255" wrapText="1"/>
    </xf>
    <xf numFmtId="0" fontId="11" fillId="10" borderId="3" xfId="0" applyFont="1" applyFill="1" applyBorder="1" applyAlignment="1" applyProtection="1">
      <alignment horizontal="center" vertical="center" textRotation="255" wrapText="1"/>
    </xf>
    <xf numFmtId="0" fontId="11" fillId="10" borderId="26" xfId="0" applyFont="1" applyFill="1" applyBorder="1" applyAlignment="1" applyProtection="1">
      <alignment horizontal="center" vertical="center" textRotation="255" wrapText="1"/>
    </xf>
    <xf numFmtId="0" fontId="11" fillId="10" borderId="43" xfId="0" applyFont="1" applyFill="1" applyBorder="1" applyAlignment="1" applyProtection="1">
      <alignment horizontal="left" vertical="center" wrapText="1"/>
    </xf>
    <xf numFmtId="0" fontId="11" fillId="10" borderId="43" xfId="0" applyFont="1" applyFill="1" applyBorder="1" applyAlignment="1" applyProtection="1">
      <alignment horizontal="center" vertical="center" textRotation="255" wrapText="1"/>
    </xf>
    <xf numFmtId="0" fontId="11" fillId="10" borderId="50" xfId="0" applyFont="1" applyFill="1" applyBorder="1" applyAlignment="1" applyProtection="1">
      <alignment horizontal="center" vertical="center" textRotation="255" wrapText="1"/>
    </xf>
    <xf numFmtId="0" fontId="11" fillId="10" borderId="2" xfId="0" applyFont="1" applyFill="1" applyBorder="1" applyAlignment="1" applyProtection="1">
      <alignment horizontal="center" vertical="center" textRotation="255" wrapText="1"/>
    </xf>
    <xf numFmtId="0" fontId="11" fillId="10" borderId="37" xfId="0" applyFont="1" applyFill="1" applyBorder="1" applyAlignment="1" applyProtection="1">
      <alignment horizontal="center" vertical="center" textRotation="255" wrapText="1"/>
    </xf>
    <xf numFmtId="0" fontId="3" fillId="0" borderId="0" xfId="0" applyFont="1" applyBorder="1" applyProtection="1">
      <alignment vertical="center"/>
    </xf>
    <xf numFmtId="0" fontId="25" fillId="0" borderId="0" xfId="0" applyFont="1" applyProtection="1">
      <alignment vertical="center"/>
    </xf>
    <xf numFmtId="0" fontId="25" fillId="0" borderId="0" xfId="0" applyFont="1" applyAlignment="1" applyProtection="1">
      <alignment horizontal="center" vertical="center"/>
    </xf>
    <xf numFmtId="0" fontId="3" fillId="0" borderId="52" xfId="0" applyFont="1" applyBorder="1" applyProtection="1">
      <alignment vertical="center"/>
    </xf>
    <xf numFmtId="0" fontId="11" fillId="10" borderId="14" xfId="0" applyFont="1" applyFill="1" applyBorder="1" applyAlignment="1" applyProtection="1">
      <alignment horizontal="center" vertical="center" wrapText="1"/>
    </xf>
    <xf numFmtId="0" fontId="11" fillId="10" borderId="33" xfId="0" applyFont="1" applyFill="1" applyBorder="1" applyAlignment="1" applyProtection="1">
      <alignment horizontal="center" vertical="center" wrapText="1"/>
    </xf>
    <xf numFmtId="0" fontId="11" fillId="10" borderId="38" xfId="0" applyFont="1" applyFill="1" applyBorder="1" applyAlignment="1" applyProtection="1">
      <alignment horizontal="center" vertical="center" wrapText="1"/>
    </xf>
    <xf numFmtId="0" fontId="11" fillId="8" borderId="53" xfId="0" applyFont="1" applyFill="1" applyBorder="1" applyAlignment="1" applyProtection="1">
      <alignment horizontal="center" vertical="center" wrapText="1"/>
      <protection locked="0"/>
    </xf>
    <xf numFmtId="9" fontId="0" fillId="0" borderId="0" xfId="0" applyNumberFormat="1" applyFont="1">
      <alignment vertical="center"/>
    </xf>
    <xf numFmtId="0" fontId="16" fillId="0" borderId="47" xfId="0" applyFont="1" applyBorder="1" applyAlignment="1" applyProtection="1">
      <alignment horizontal="center" vertical="center" wrapText="1"/>
    </xf>
    <xf numFmtId="0" fontId="13" fillId="0" borderId="46" xfId="0" applyFont="1" applyBorder="1" applyAlignment="1" applyProtection="1">
      <alignment horizontal="center" vertical="center" wrapText="1"/>
    </xf>
    <xf numFmtId="0" fontId="11" fillId="0" borderId="21" xfId="0" applyFont="1" applyBorder="1" applyAlignment="1" applyProtection="1">
      <alignment horizontal="center" vertical="center" wrapText="1"/>
    </xf>
    <xf numFmtId="0" fontId="26" fillId="0" borderId="0" xfId="0" applyFont="1">
      <alignment vertical="center"/>
    </xf>
    <xf numFmtId="0" fontId="26" fillId="0" borderId="1" xfId="0" applyFont="1" applyBorder="1">
      <alignment vertical="center"/>
    </xf>
    <xf numFmtId="0" fontId="26" fillId="0" borderId="0" xfId="0" applyFont="1" applyBorder="1">
      <alignment vertical="center"/>
    </xf>
    <xf numFmtId="0" fontId="17" fillId="0" borderId="54" xfId="0" applyFont="1" applyBorder="1">
      <alignment vertical="center"/>
    </xf>
    <xf numFmtId="0" fontId="26" fillId="12" borderId="1" xfId="0" applyFont="1" applyFill="1" applyBorder="1" applyAlignment="1">
      <alignment horizontal="right" vertical="center"/>
    </xf>
    <xf numFmtId="0" fontId="28" fillId="0" borderId="0" xfId="0" applyFont="1">
      <alignment vertical="center"/>
    </xf>
    <xf numFmtId="0" fontId="29" fillId="0" borderId="30" xfId="0" applyFont="1" applyBorder="1" applyAlignment="1" applyProtection="1">
      <alignment horizontal="left" vertical="center" wrapText="1"/>
    </xf>
    <xf numFmtId="0" fontId="3" fillId="0" borderId="55" xfId="0" applyFont="1" applyBorder="1" applyProtection="1">
      <alignment vertical="center"/>
    </xf>
    <xf numFmtId="0" fontId="3" fillId="0" borderId="56" xfId="0" applyFont="1" applyBorder="1" applyProtection="1">
      <alignment vertical="center"/>
    </xf>
    <xf numFmtId="0" fontId="3" fillId="0" borderId="57" xfId="0" applyFont="1" applyBorder="1" applyProtection="1">
      <alignment vertical="center"/>
    </xf>
    <xf numFmtId="0" fontId="30" fillId="2" borderId="5" xfId="0" applyFont="1" applyFill="1" applyBorder="1" applyAlignment="1">
      <alignment horizontal="center" vertical="center"/>
    </xf>
    <xf numFmtId="0" fontId="0" fillId="0" borderId="0" xfId="0" applyAlignment="1">
      <alignment horizontal="center" vertical="center"/>
    </xf>
    <xf numFmtId="0" fontId="31" fillId="0" borderId="0" xfId="0" applyFont="1">
      <alignment vertical="center"/>
    </xf>
    <xf numFmtId="0" fontId="0" fillId="10" borderId="0" xfId="0" applyFill="1" applyAlignment="1"/>
    <xf numFmtId="0" fontId="11" fillId="0" borderId="30" xfId="0" applyFont="1" applyFill="1" applyBorder="1" applyAlignment="1" applyProtection="1">
      <alignment horizontal="left" vertical="center" wrapText="1"/>
    </xf>
    <xf numFmtId="0" fontId="27" fillId="0" borderId="0" xfId="0" applyFont="1" applyFill="1" applyBorder="1" applyAlignment="1">
      <alignment horizontal="center" vertical="center"/>
    </xf>
    <xf numFmtId="0" fontId="26" fillId="0" borderId="0" xfId="0" applyFont="1" applyFill="1" applyBorder="1">
      <alignment vertical="center"/>
    </xf>
    <xf numFmtId="0" fontId="11" fillId="7" borderId="19" xfId="0" applyFont="1" applyFill="1" applyBorder="1" applyAlignment="1" applyProtection="1">
      <alignment horizontal="center" vertical="center" wrapText="1"/>
    </xf>
    <xf numFmtId="0" fontId="11" fillId="7" borderId="58" xfId="0" applyFont="1" applyFill="1" applyBorder="1" applyAlignment="1" applyProtection="1">
      <alignment horizontal="center" vertical="center" wrapText="1"/>
    </xf>
    <xf numFmtId="0" fontId="11" fillId="7" borderId="16" xfId="0" applyFont="1" applyFill="1" applyBorder="1" applyAlignment="1" applyProtection="1">
      <alignment horizontal="center" vertical="center" wrapText="1"/>
    </xf>
    <xf numFmtId="0" fontId="11" fillId="7" borderId="13" xfId="0" applyFont="1" applyFill="1" applyBorder="1" applyAlignment="1" applyProtection="1">
      <alignment horizontal="center" vertical="center" wrapText="1"/>
    </xf>
    <xf numFmtId="0" fontId="12" fillId="7" borderId="17" xfId="0" applyFont="1" applyFill="1" applyBorder="1" applyAlignment="1" applyProtection="1">
      <alignment horizontal="center" vertical="center" textRotation="255" wrapText="1"/>
    </xf>
    <xf numFmtId="0" fontId="12" fillId="7" borderId="15" xfId="0" applyFont="1" applyFill="1" applyBorder="1" applyAlignment="1" applyProtection="1">
      <alignment horizontal="center" vertical="center" textRotation="255" wrapText="1"/>
    </xf>
    <xf numFmtId="0" fontId="12" fillId="7" borderId="14" xfId="0" applyFont="1" applyFill="1" applyBorder="1" applyAlignment="1" applyProtection="1">
      <alignment horizontal="center" vertical="center" textRotation="255" wrapText="1"/>
    </xf>
    <xf numFmtId="0" fontId="11" fillId="7" borderId="15" xfId="0" applyFont="1" applyFill="1" applyBorder="1" applyAlignment="1" applyProtection="1">
      <alignment horizontal="center" vertical="center" textRotation="255" wrapText="1"/>
    </xf>
    <xf numFmtId="0" fontId="11" fillId="7" borderId="17" xfId="0" applyFont="1" applyFill="1" applyBorder="1" applyAlignment="1" applyProtection="1">
      <alignment horizontal="center" vertical="center" textRotation="255" wrapText="1"/>
    </xf>
    <xf numFmtId="0" fontId="11" fillId="7" borderId="14" xfId="0" applyFont="1" applyFill="1" applyBorder="1" applyAlignment="1" applyProtection="1">
      <alignment horizontal="center" vertical="center" textRotation="255" wrapText="1"/>
    </xf>
    <xf numFmtId="0" fontId="11" fillId="10" borderId="41" xfId="0" applyFont="1" applyFill="1" applyBorder="1" applyAlignment="1" applyProtection="1">
      <alignment horizontal="center" vertical="center" wrapText="1"/>
    </xf>
    <xf numFmtId="0" fontId="11" fillId="10" borderId="15" xfId="0" applyFont="1" applyFill="1" applyBorder="1" applyAlignment="1" applyProtection="1">
      <alignment horizontal="center" vertical="center" wrapText="1"/>
    </xf>
    <xf numFmtId="0" fontId="11" fillId="11" borderId="41" xfId="0" applyFont="1" applyFill="1" applyBorder="1" applyAlignment="1" applyProtection="1">
      <alignment horizontal="center" vertical="center" textRotation="255" wrapText="1"/>
    </xf>
    <xf numFmtId="0" fontId="11" fillId="11" borderId="15" xfId="0" applyFont="1" applyFill="1" applyBorder="1" applyAlignment="1" applyProtection="1">
      <alignment horizontal="center" vertical="center" textRotation="255" wrapText="1"/>
    </xf>
    <xf numFmtId="0" fontId="11" fillId="11" borderId="14" xfId="0" applyFont="1" applyFill="1" applyBorder="1" applyAlignment="1" applyProtection="1">
      <alignment horizontal="center" vertical="center" textRotation="255" wrapText="1"/>
    </xf>
    <xf numFmtId="0" fontId="3" fillId="8" borderId="40" xfId="0" applyFont="1" applyFill="1" applyBorder="1" applyAlignment="1" applyProtection="1">
      <alignment horizontal="left" vertical="center"/>
      <protection locked="0"/>
    </xf>
    <xf numFmtId="0" fontId="3" fillId="8" borderId="10" xfId="0" applyFont="1" applyFill="1" applyBorder="1" applyAlignment="1" applyProtection="1">
      <alignment horizontal="left" vertical="center"/>
      <protection locked="0"/>
    </xf>
    <xf numFmtId="0" fontId="23" fillId="0" borderId="0" xfId="0" applyFont="1" applyAlignment="1" applyProtection="1">
      <alignment horizontal="center" vertical="center"/>
    </xf>
    <xf numFmtId="0" fontId="23" fillId="0" borderId="0" xfId="0" applyFont="1" applyBorder="1" applyAlignment="1" applyProtection="1">
      <alignment horizontal="center" vertical="center"/>
    </xf>
    <xf numFmtId="0" fontId="10" fillId="3" borderId="0" xfId="0" applyFont="1" applyFill="1" applyAlignment="1" applyProtection="1">
      <alignment horizontal="center" vertical="center"/>
    </xf>
    <xf numFmtId="0" fontId="19" fillId="4" borderId="0" xfId="1" applyFont="1" applyFill="1" applyAlignment="1" applyProtection="1">
      <alignment horizontal="center" vertical="center"/>
    </xf>
    <xf numFmtId="0" fontId="20" fillId="4" borderId="0" xfId="1" applyFont="1" applyFill="1" applyAlignment="1" applyProtection="1">
      <alignment horizontal="center" vertical="center"/>
    </xf>
    <xf numFmtId="0" fontId="11" fillId="6" borderId="1" xfId="0" applyFont="1" applyFill="1" applyBorder="1" applyAlignment="1" applyProtection="1">
      <alignment horizontal="center" vertical="center" textRotation="255" wrapText="1"/>
    </xf>
    <xf numFmtId="0" fontId="11" fillId="6" borderId="27" xfId="0" applyFont="1" applyFill="1" applyBorder="1" applyAlignment="1" applyProtection="1">
      <alignment horizontal="center" vertical="center" textRotation="255" wrapText="1"/>
    </xf>
    <xf numFmtId="0" fontId="11" fillId="6" borderId="47" xfId="0" applyFont="1" applyFill="1" applyBorder="1" applyAlignment="1" applyProtection="1">
      <alignment horizontal="center" vertical="center" textRotation="255" wrapText="1"/>
    </xf>
    <xf numFmtId="0" fontId="11" fillId="6" borderId="48" xfId="0" applyFont="1" applyFill="1" applyBorder="1" applyAlignment="1" applyProtection="1">
      <alignment horizontal="center" vertical="center" textRotation="255" wrapText="1"/>
    </xf>
    <xf numFmtId="0" fontId="14" fillId="13" borderId="17" xfId="0" applyFont="1" applyFill="1" applyBorder="1" applyAlignment="1" applyProtection="1">
      <alignment horizontal="center" vertical="center" wrapText="1"/>
    </xf>
    <xf numFmtId="0" fontId="14" fillId="13" borderId="15" xfId="0" applyFont="1" applyFill="1" applyBorder="1" applyAlignment="1" applyProtection="1">
      <alignment horizontal="center" vertical="center" wrapText="1"/>
    </xf>
    <xf numFmtId="0" fontId="11" fillId="6" borderId="17" xfId="0" applyFont="1" applyFill="1" applyBorder="1" applyAlignment="1" applyProtection="1">
      <alignment horizontal="center" vertical="center" wrapText="1"/>
    </xf>
    <xf numFmtId="0" fontId="11" fillId="6" borderId="18" xfId="0" applyFont="1" applyFill="1" applyBorder="1" applyAlignment="1" applyProtection="1">
      <alignment horizontal="center" vertical="center" wrapText="1"/>
    </xf>
    <xf numFmtId="0" fontId="11" fillId="6" borderId="19" xfId="0" applyFont="1" applyFill="1" applyBorder="1" applyAlignment="1" applyProtection="1">
      <alignment horizontal="center" vertical="center" wrapText="1"/>
    </xf>
    <xf numFmtId="0" fontId="11" fillId="6" borderId="6" xfId="0" applyFont="1" applyFill="1" applyBorder="1" applyAlignment="1" applyProtection="1">
      <alignment horizontal="center" vertical="center" wrapText="1"/>
    </xf>
    <xf numFmtId="0" fontId="11" fillId="6" borderId="20" xfId="0" applyFont="1" applyFill="1" applyBorder="1" applyAlignment="1" applyProtection="1">
      <alignment horizontal="center" vertical="center" wrapText="1"/>
    </xf>
    <xf numFmtId="0" fontId="11" fillId="6" borderId="40" xfId="0" applyFont="1" applyFill="1" applyBorder="1" applyAlignment="1" applyProtection="1">
      <alignment horizontal="center" vertical="center" wrapText="1"/>
    </xf>
    <xf numFmtId="0" fontId="11" fillId="6" borderId="11" xfId="0" applyFont="1" applyFill="1" applyBorder="1" applyAlignment="1" applyProtection="1">
      <alignment horizontal="center" vertical="center" wrapText="1"/>
    </xf>
    <xf numFmtId="0" fontId="11" fillId="6" borderId="10" xfId="0" applyFont="1" applyFill="1" applyBorder="1" applyAlignment="1" applyProtection="1">
      <alignment horizontal="center" vertical="center" wrapText="1"/>
    </xf>
    <xf numFmtId="0" fontId="11" fillId="6" borderId="19" xfId="0" applyFont="1" applyFill="1" applyBorder="1" applyAlignment="1" applyProtection="1">
      <alignment horizontal="center" vertical="center" textRotation="255" wrapText="1"/>
    </xf>
    <xf numFmtId="0" fontId="11" fillId="6" borderId="6" xfId="0" applyFont="1" applyFill="1" applyBorder="1" applyAlignment="1" applyProtection="1">
      <alignment horizontal="center" vertical="center" textRotation="255" wrapText="1"/>
    </xf>
    <xf numFmtId="0" fontId="11" fillId="6" borderId="20" xfId="0" applyFont="1" applyFill="1" applyBorder="1" applyAlignment="1" applyProtection="1">
      <alignment horizontal="center" vertical="center" textRotation="255" wrapText="1"/>
    </xf>
    <xf numFmtId="0" fontId="11" fillId="6" borderId="46" xfId="0" applyFont="1" applyFill="1" applyBorder="1" applyAlignment="1" applyProtection="1">
      <alignment horizontal="center" vertical="center" wrapText="1"/>
    </xf>
    <xf numFmtId="0" fontId="11" fillId="6" borderId="21" xfId="0" applyFont="1" applyFill="1" applyBorder="1" applyAlignment="1" applyProtection="1">
      <alignment horizontal="center" vertical="center" wrapText="1"/>
    </xf>
    <xf numFmtId="0" fontId="11" fillId="6" borderId="22" xfId="0" applyFont="1" applyFill="1" applyBorder="1" applyAlignment="1" applyProtection="1">
      <alignment horizontal="center" vertical="center" wrapText="1"/>
    </xf>
    <xf numFmtId="0" fontId="11" fillId="6" borderId="23" xfId="0" applyFont="1" applyFill="1" applyBorder="1" applyAlignment="1" applyProtection="1">
      <alignment horizontal="center" vertical="center" textRotation="255" wrapText="1"/>
    </xf>
    <xf numFmtId="0" fontId="11" fillId="6" borderId="28" xfId="0" applyFont="1" applyFill="1" applyBorder="1" applyAlignment="1" applyProtection="1">
      <alignment horizontal="center" vertical="center" textRotation="255" wrapText="1"/>
    </xf>
    <xf numFmtId="0" fontId="21" fillId="9" borderId="0" xfId="1" applyFont="1" applyFill="1" applyAlignment="1">
      <alignment horizontal="center" vertical="center"/>
    </xf>
    <xf numFmtId="0" fontId="22" fillId="9" borderId="0" xfId="1" applyFont="1" applyFill="1" applyAlignment="1">
      <alignment horizontal="center" vertical="center"/>
    </xf>
    <xf numFmtId="0" fontId="2" fillId="0" borderId="0" xfId="0" applyFont="1" applyAlignment="1" applyProtection="1">
      <alignment horizontal="right" vertical="center"/>
    </xf>
    <xf numFmtId="0" fontId="2" fillId="0" borderId="12" xfId="0" applyFont="1" applyBorder="1" applyAlignment="1" applyProtection="1">
      <alignment horizontal="right" vertical="center"/>
    </xf>
    <xf numFmtId="0" fontId="8" fillId="5" borderId="7" xfId="0" applyFont="1" applyFill="1" applyBorder="1" applyAlignment="1">
      <alignment horizontal="center" vertical="center"/>
    </xf>
    <xf numFmtId="0" fontId="8" fillId="5" borderId="8" xfId="0" applyFont="1" applyFill="1" applyBorder="1" applyAlignment="1">
      <alignment horizontal="center" vertical="center"/>
    </xf>
    <xf numFmtId="0" fontId="8" fillId="5" borderId="9" xfId="0" applyFont="1" applyFill="1" applyBorder="1" applyAlignment="1">
      <alignment horizontal="center" vertical="center"/>
    </xf>
    <xf numFmtId="0" fontId="3" fillId="10" borderId="40" xfId="0" applyFont="1" applyFill="1" applyBorder="1" applyAlignment="1" applyProtection="1">
      <alignment horizontal="center" vertical="center"/>
      <protection locked="0"/>
    </xf>
    <xf numFmtId="0" fontId="3" fillId="10" borderId="11" xfId="0" applyFont="1" applyFill="1" applyBorder="1" applyAlignment="1" applyProtection="1">
      <alignment horizontal="center" vertical="center"/>
      <protection locked="0"/>
    </xf>
    <xf numFmtId="0" fontId="3" fillId="10" borderId="10" xfId="0" applyFont="1" applyFill="1" applyBorder="1" applyAlignment="1" applyProtection="1">
      <alignment horizontal="center" vertical="center"/>
      <protection locked="0"/>
    </xf>
    <xf numFmtId="0" fontId="26" fillId="0" borderId="1" xfId="0" applyFont="1" applyBorder="1" applyAlignment="1">
      <alignment horizontal="left" vertical="center"/>
    </xf>
    <xf numFmtId="0" fontId="26" fillId="12" borderId="1" xfId="0" applyFont="1" applyFill="1" applyBorder="1" applyAlignment="1">
      <alignment horizontal="center" vertical="center"/>
    </xf>
  </cellXfs>
  <cellStyles count="2">
    <cellStyle name="ハイパーリンク" xfId="1" builtinId="8"/>
    <cellStyle name="標準" xfId="0" builtinId="0"/>
  </cellStyles>
  <dxfs count="7">
    <dxf>
      <font>
        <b/>
        <i val="0"/>
        <color rgb="FF9C0006"/>
      </font>
      <fill>
        <patternFill>
          <bgColor rgb="FFFFC7CE"/>
        </patternFill>
      </fill>
    </dxf>
    <dxf>
      <font>
        <b/>
        <i val="0"/>
        <color rgb="FF9C0006"/>
      </font>
      <fill>
        <patternFill>
          <bgColor rgb="FFFFC7CE"/>
        </patternFill>
      </fill>
    </dxf>
    <dxf>
      <font>
        <color rgb="FF006100"/>
      </font>
      <fill>
        <patternFill>
          <bgColor rgb="FFC6EFCE"/>
        </patternFill>
      </fill>
    </dxf>
    <dxf>
      <font>
        <color rgb="FF006100"/>
      </font>
      <fill>
        <patternFill>
          <bgColor rgb="FFC6EFCE"/>
        </patternFill>
      </fill>
    </dxf>
    <dxf>
      <font>
        <color theme="4"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096093700803929"/>
          <c:y val="0.21813982061411979"/>
          <c:w val="0.57883166902987704"/>
          <c:h val="0.69459800283585238"/>
        </c:manualLayout>
      </c:layout>
      <c:radarChart>
        <c:radarStyle val="marker"/>
        <c:varyColors val="0"/>
        <c:ser>
          <c:idx val="0"/>
          <c:order val="0"/>
          <c:tx>
            <c:strRef>
              <c:f>裏シート!$C$4</c:f>
              <c:strCache>
                <c:ptCount val="1"/>
              </c:strCache>
            </c:strRef>
          </c:tx>
          <c:spPr>
            <a:ln w="57150" cap="rnd">
              <a:solidFill>
                <a:srgbClr val="92D050"/>
              </a:solidFill>
              <a:round/>
            </a:ln>
            <a:effectLst/>
          </c:spPr>
          <c:marker>
            <c:symbol val="square"/>
            <c:size val="7"/>
            <c:spPr>
              <a:solidFill>
                <a:schemeClr val="accent6">
                  <a:lumMod val="50000"/>
                </a:schemeClr>
              </a:solidFill>
              <a:ln w="9525">
                <a:noFill/>
              </a:ln>
              <a:effectLst/>
            </c:spPr>
          </c:marker>
          <c:cat>
            <c:strRef>
              <c:f>裏シート!$B$5:$B$11</c:f>
              <c:strCache>
                <c:ptCount val="7"/>
                <c:pt idx="0">
                  <c:v>①建物全体</c:v>
                </c:pt>
                <c:pt idx="1">
                  <c:v>①エントランスホール</c:v>
                </c:pt>
                <c:pt idx="2">
                  <c:v>②通路・廊下等</c:v>
                </c:pt>
                <c:pt idx="3">
                  <c:v>③執務室</c:v>
                </c:pt>
                <c:pt idx="4">
                  <c:v>④休憩室</c:v>
                </c:pt>
                <c:pt idx="5">
                  <c:v>⑤トイレ</c:v>
                </c:pt>
                <c:pt idx="6">
                  <c:v>⑥会議室</c:v>
                </c:pt>
              </c:strCache>
            </c:strRef>
          </c:cat>
          <c:val>
            <c:numRef>
              <c:f>裏シート!$C$5:$C$11</c:f>
              <c:numCache>
                <c:formatCode>0%</c:formatCode>
                <c:ptCount val="7"/>
                <c:pt idx="0">
                  <c:v>0.66666666666666663</c:v>
                </c:pt>
                <c:pt idx="1">
                  <c:v>0.5714285714285714</c:v>
                </c:pt>
                <c:pt idx="2">
                  <c:v>0.5</c:v>
                </c:pt>
                <c:pt idx="3">
                  <c:v>0.44444444444444442</c:v>
                </c:pt>
                <c:pt idx="4">
                  <c:v>0.5</c:v>
                </c:pt>
                <c:pt idx="5">
                  <c:v>0.6</c:v>
                </c:pt>
                <c:pt idx="6">
                  <c:v>0.83333333333333337</c:v>
                </c:pt>
              </c:numCache>
            </c:numRef>
          </c:val>
          <c:extLst>
            <c:ext xmlns:c16="http://schemas.microsoft.com/office/drawing/2014/chart" uri="{C3380CC4-5D6E-409C-BE32-E72D297353CC}">
              <c16:uniqueId val="{00000000-0174-42A6-8EC5-0F0D0D0343FD}"/>
            </c:ext>
          </c:extLst>
        </c:ser>
        <c:dLbls>
          <c:showLegendKey val="0"/>
          <c:showVal val="0"/>
          <c:showCatName val="0"/>
          <c:showSerName val="0"/>
          <c:showPercent val="0"/>
          <c:showBubbleSize val="0"/>
        </c:dLbls>
        <c:axId val="2011111808"/>
        <c:axId val="2011114720"/>
      </c:radarChart>
      <c:catAx>
        <c:axId val="201111180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bg1"/>
                </a:solidFill>
                <a:latin typeface="+mn-lt"/>
                <a:ea typeface="+mn-ea"/>
                <a:cs typeface="+mn-cs"/>
              </a:defRPr>
            </a:pPr>
            <a:endParaRPr lang="ja-JP"/>
          </a:p>
        </c:txPr>
        <c:crossAx val="2011114720"/>
        <c:crosses val="autoZero"/>
        <c:auto val="1"/>
        <c:lblAlgn val="ctr"/>
        <c:lblOffset val="100"/>
        <c:noMultiLvlLbl val="0"/>
      </c:catAx>
      <c:valAx>
        <c:axId val="2011114720"/>
        <c:scaling>
          <c:orientation val="minMax"/>
          <c:max val="1"/>
          <c:min val="0"/>
        </c:scaling>
        <c:delete val="0"/>
        <c:axPos val="l"/>
        <c:majorGridlines>
          <c:spPr>
            <a:ln w="9525" cap="flat" cmpd="sng" algn="ctr">
              <a:solidFill>
                <a:schemeClr val="bg1">
                  <a:lumMod val="75000"/>
                </a:schemeClr>
              </a:solidFill>
              <a:round/>
            </a:ln>
            <a:effectLst/>
          </c:spPr>
        </c:majorGridlines>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ja-JP"/>
          </a:p>
        </c:txPr>
        <c:crossAx val="2011111808"/>
        <c:crosses val="autoZero"/>
        <c:crossBetween val="between"/>
        <c:majorUnit val="0.2"/>
        <c:minorUnit val="0.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19372833829487"/>
          <c:y val="0.25823825593229416"/>
          <c:w val="0.62782338898007728"/>
          <c:h val="0.71171940255173283"/>
        </c:manualLayout>
      </c:layout>
      <c:radarChart>
        <c:radarStyle val="marker"/>
        <c:varyColors val="0"/>
        <c:ser>
          <c:idx val="0"/>
          <c:order val="0"/>
          <c:spPr>
            <a:ln w="50800" cap="rnd">
              <a:solidFill>
                <a:schemeClr val="accent1"/>
              </a:solidFill>
              <a:round/>
            </a:ln>
            <a:effectLst/>
          </c:spPr>
          <c:marker>
            <c:symbol val="square"/>
            <c:size val="7"/>
            <c:spPr>
              <a:solidFill>
                <a:schemeClr val="tx1"/>
              </a:solidFill>
              <a:ln w="9525">
                <a:solidFill>
                  <a:srgbClr val="0070C0"/>
                </a:solidFill>
              </a:ln>
              <a:effectLst/>
            </c:spPr>
          </c:marker>
          <c:cat>
            <c:strRef>
              <c:f>裏シート!$D$5:$D$7</c:f>
              <c:strCache>
                <c:ptCount val="3"/>
                <c:pt idx="0">
                  <c:v>①設計者、ビルオーナー</c:v>
                </c:pt>
                <c:pt idx="1">
                  <c:v>②管理者、ビルオーナー</c:v>
                </c:pt>
                <c:pt idx="2">
                  <c:v>③利用者</c:v>
                </c:pt>
              </c:strCache>
            </c:strRef>
          </c:cat>
          <c:val>
            <c:numRef>
              <c:f>裏シート!$E$5:$E$7</c:f>
              <c:numCache>
                <c:formatCode>0%</c:formatCode>
                <c:ptCount val="3"/>
                <c:pt idx="0">
                  <c:v>0.5714285714285714</c:v>
                </c:pt>
                <c:pt idx="1">
                  <c:v>0.6428571428571429</c:v>
                </c:pt>
                <c:pt idx="2">
                  <c:v>0.5714285714285714</c:v>
                </c:pt>
              </c:numCache>
            </c:numRef>
          </c:val>
          <c:extLst>
            <c:ext xmlns:c16="http://schemas.microsoft.com/office/drawing/2014/chart" uri="{C3380CC4-5D6E-409C-BE32-E72D297353CC}">
              <c16:uniqueId val="{00000000-976B-4130-82F4-B2A2F242FD45}"/>
            </c:ext>
          </c:extLst>
        </c:ser>
        <c:dLbls>
          <c:showLegendKey val="0"/>
          <c:showVal val="0"/>
          <c:showCatName val="0"/>
          <c:showSerName val="0"/>
          <c:showPercent val="0"/>
          <c:showBubbleSize val="0"/>
        </c:dLbls>
        <c:axId val="2011111808"/>
        <c:axId val="2011114720"/>
      </c:radarChart>
      <c:catAx>
        <c:axId val="201111180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chemeClr val="bg1"/>
                </a:solidFill>
                <a:latin typeface="+mn-lt"/>
                <a:ea typeface="+mn-ea"/>
                <a:cs typeface="+mn-cs"/>
              </a:defRPr>
            </a:pPr>
            <a:endParaRPr lang="ja-JP"/>
          </a:p>
        </c:txPr>
        <c:crossAx val="2011114720"/>
        <c:crosses val="autoZero"/>
        <c:auto val="1"/>
        <c:lblAlgn val="ctr"/>
        <c:lblOffset val="100"/>
        <c:noMultiLvlLbl val="0"/>
      </c:catAx>
      <c:valAx>
        <c:axId val="2011114720"/>
        <c:scaling>
          <c:orientation val="minMax"/>
          <c:max val="1"/>
        </c:scaling>
        <c:delete val="0"/>
        <c:axPos val="l"/>
        <c:majorGridlines>
          <c:spPr>
            <a:ln w="9525" cap="flat" cmpd="sng" algn="ctr">
              <a:solidFill>
                <a:schemeClr val="bg1">
                  <a:lumMod val="75000"/>
                </a:schemeClr>
              </a:solidFill>
              <a:round/>
            </a:ln>
            <a:effectLst/>
          </c:spPr>
        </c:majorGridlines>
        <c:numFmt formatCode="0%" sourceLinked="0"/>
        <c:majorTickMark val="none"/>
        <c:minorTickMark val="none"/>
        <c:tickLblPos val="nextTo"/>
        <c:spPr>
          <a:noFill/>
          <a:ln>
            <a:solidFill>
              <a:sysClr val="windowText" lastClr="000000"/>
            </a:solid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ja-JP"/>
          </a:p>
        </c:txPr>
        <c:crossAx val="2011111808"/>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68580</xdr:colOff>
      <xdr:row>6</xdr:row>
      <xdr:rowOff>297180</xdr:rowOff>
    </xdr:from>
    <xdr:to>
      <xdr:col>5</xdr:col>
      <xdr:colOff>617220</xdr:colOff>
      <xdr:row>7</xdr:row>
      <xdr:rowOff>426720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5875020" y="1478280"/>
          <a:ext cx="548640" cy="54864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xdr:colOff>
      <xdr:row>2</xdr:row>
      <xdr:rowOff>101600</xdr:rowOff>
    </xdr:from>
    <xdr:to>
      <xdr:col>20</xdr:col>
      <xdr:colOff>1</xdr:colOff>
      <xdr:row>14</xdr:row>
      <xdr:rowOff>114300</xdr:rowOff>
    </xdr:to>
    <xdr:graphicFrame macro="">
      <xdr:nvGraphicFramePr>
        <xdr:cNvPr id="2" name="グラフ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1</xdr:colOff>
      <xdr:row>15</xdr:row>
      <xdr:rowOff>165100</xdr:rowOff>
    </xdr:from>
    <xdr:to>
      <xdr:col>20</xdr:col>
      <xdr:colOff>1</xdr:colOff>
      <xdr:row>34</xdr:row>
      <xdr:rowOff>0</xdr:rowOff>
    </xdr:to>
    <xdr:graphicFrame macro="">
      <xdr:nvGraphicFramePr>
        <xdr:cNvPr id="3" name="グラフ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54429</xdr:colOff>
      <xdr:row>3</xdr:row>
      <xdr:rowOff>43542</xdr:rowOff>
    </xdr:from>
    <xdr:to>
      <xdr:col>15</xdr:col>
      <xdr:colOff>609601</xdr:colOff>
      <xdr:row>5</xdr:row>
      <xdr:rowOff>348342</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8795658" y="1034142"/>
          <a:ext cx="1230086" cy="947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chemeClr val="bg2">
                  <a:lumMod val="75000"/>
                </a:schemeClr>
              </a:solidFill>
            </a:rPr>
            <a:t>室用途毎の</a:t>
          </a:r>
          <a:endParaRPr kumimoji="1" lang="en-US" altLang="ja-JP" sz="1600" b="1">
            <a:solidFill>
              <a:schemeClr val="bg2">
                <a:lumMod val="75000"/>
              </a:schemeClr>
            </a:solidFill>
          </a:endParaRPr>
        </a:p>
        <a:p>
          <a:r>
            <a:rPr kumimoji="1" lang="ja-JP" altLang="en-US" sz="1600" b="1">
              <a:solidFill>
                <a:schemeClr val="bg2">
                  <a:lumMod val="75000"/>
                </a:schemeClr>
              </a:solidFill>
            </a:rPr>
            <a:t>取組実施率</a:t>
          </a:r>
        </a:p>
      </xdr:txBody>
    </xdr:sp>
    <xdr:clientData/>
  </xdr:twoCellAnchor>
  <xdr:twoCellAnchor>
    <xdr:from>
      <xdr:col>14</xdr:col>
      <xdr:colOff>65315</xdr:colOff>
      <xdr:row>15</xdr:row>
      <xdr:rowOff>177802</xdr:rowOff>
    </xdr:from>
    <xdr:to>
      <xdr:col>17</xdr:col>
      <xdr:colOff>119743</xdr:colOff>
      <xdr:row>17</xdr:row>
      <xdr:rowOff>217715</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8802915" y="4965702"/>
          <a:ext cx="2073728" cy="4336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chemeClr val="bg2">
                  <a:lumMod val="75000"/>
                </a:schemeClr>
              </a:solidFill>
            </a:rPr>
            <a:t>所管毎の取組実施率</a:t>
          </a:r>
        </a:p>
      </xdr:txBody>
    </xdr:sp>
    <xdr:clientData/>
  </xdr:twoCellAnchor>
</xdr:wsDr>
</file>

<file path=xl/drawings/drawing3.xml><?xml version="1.0" encoding="utf-8"?>
<c:userShapes xmlns:c="http://schemas.openxmlformats.org/drawingml/2006/chart">
  <cdr:relSizeAnchor xmlns:cdr="http://schemas.openxmlformats.org/drawingml/2006/chartDrawing">
    <cdr:from>
      <cdr:x>0.72081</cdr:x>
      <cdr:y>0.32056</cdr:y>
    </cdr:from>
    <cdr:to>
      <cdr:x>0.99796</cdr:x>
      <cdr:y>0.50117</cdr:y>
    </cdr:to>
    <cdr:sp macro="" textlink="">
      <cdr:nvSpPr>
        <cdr:cNvPr id="2" name="テキスト ボックス 1"/>
        <cdr:cNvSpPr txBox="1"/>
      </cdr:nvSpPr>
      <cdr:spPr>
        <a:xfrm xmlns:a="http://schemas.openxmlformats.org/drawingml/2006/main">
          <a:off x="2911071" y="1302776"/>
          <a:ext cx="1119298" cy="7339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lnSpc>
              <a:spcPts val="1680"/>
            </a:lnSpc>
          </a:pPr>
          <a:r>
            <a:rPr lang="ja-JP" altLang="en-US" sz="1400">
              <a:solidFill>
                <a:sysClr val="windowText" lastClr="000000"/>
              </a:solidFill>
              <a:latin typeface="Meiryo UI" panose="020B0604030504040204" pitchFamily="50" charset="-128"/>
              <a:ea typeface="Meiryo UI" panose="020B0604030504040204" pitchFamily="50" charset="-128"/>
            </a:rPr>
            <a:t>②エントランスホール</a:t>
          </a:r>
        </a:p>
      </cdr:txBody>
    </cdr:sp>
  </cdr:relSizeAnchor>
  <cdr:relSizeAnchor xmlns:cdr="http://schemas.openxmlformats.org/drawingml/2006/chartDrawing">
    <cdr:from>
      <cdr:x>0.72285</cdr:x>
      <cdr:y>0.64068</cdr:y>
    </cdr:from>
    <cdr:to>
      <cdr:x>1</cdr:x>
      <cdr:y>0.7905</cdr:y>
    </cdr:to>
    <cdr:sp macro="" textlink="">
      <cdr:nvSpPr>
        <cdr:cNvPr id="3" name="テキスト ボックス 2"/>
        <cdr:cNvSpPr txBox="1"/>
      </cdr:nvSpPr>
      <cdr:spPr>
        <a:xfrm xmlns:a="http://schemas.openxmlformats.org/drawingml/2006/main">
          <a:off x="2919302" y="2603724"/>
          <a:ext cx="1119298" cy="60886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lnSpc>
              <a:spcPts val="1680"/>
            </a:lnSpc>
          </a:pPr>
          <a:r>
            <a:rPr lang="ja-JP" altLang="en-US" sz="1400">
              <a:solidFill>
                <a:sysClr val="windowText" lastClr="000000"/>
              </a:solidFill>
              <a:latin typeface="Meiryo UI" panose="020B0604030504040204" pitchFamily="50" charset="-128"/>
              <a:ea typeface="Meiryo UI" panose="020B0604030504040204" pitchFamily="50" charset="-128"/>
            </a:rPr>
            <a:t>③通路・</a:t>
          </a:r>
          <a:endParaRPr lang="en-US" altLang="ja-JP" sz="1400">
            <a:solidFill>
              <a:sysClr val="windowText" lastClr="000000"/>
            </a:solidFill>
            <a:latin typeface="Meiryo UI" panose="020B0604030504040204" pitchFamily="50" charset="-128"/>
            <a:ea typeface="Meiryo UI" panose="020B0604030504040204" pitchFamily="50" charset="-128"/>
          </a:endParaRPr>
        </a:p>
        <a:p xmlns:a="http://schemas.openxmlformats.org/drawingml/2006/main">
          <a:pPr algn="ctr">
            <a:lnSpc>
              <a:spcPts val="1680"/>
            </a:lnSpc>
          </a:pPr>
          <a:r>
            <a:rPr lang="ja-JP" altLang="en-US" sz="1400">
              <a:solidFill>
                <a:sysClr val="windowText" lastClr="000000"/>
              </a:solidFill>
              <a:latin typeface="Meiryo UI" panose="020B0604030504040204" pitchFamily="50" charset="-128"/>
              <a:ea typeface="Meiryo UI" panose="020B0604030504040204" pitchFamily="50" charset="-128"/>
            </a:rPr>
            <a:t>廊下等</a:t>
          </a:r>
        </a:p>
      </cdr:txBody>
    </cdr:sp>
  </cdr:relSizeAnchor>
  <cdr:relSizeAnchor xmlns:cdr="http://schemas.openxmlformats.org/drawingml/2006/chartDrawing">
    <cdr:from>
      <cdr:x>0.56879</cdr:x>
      <cdr:y>0.83332</cdr:y>
    </cdr:from>
    <cdr:to>
      <cdr:x>0.82015</cdr:x>
      <cdr:y>0.93593</cdr:y>
    </cdr:to>
    <cdr:sp macro="" textlink="">
      <cdr:nvSpPr>
        <cdr:cNvPr id="4" name="テキスト ボックス 3"/>
        <cdr:cNvSpPr txBox="1"/>
      </cdr:nvSpPr>
      <cdr:spPr>
        <a:xfrm xmlns:a="http://schemas.openxmlformats.org/drawingml/2006/main">
          <a:off x="2297102" y="3386612"/>
          <a:ext cx="1015142" cy="41700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ja-JP" altLang="en-US" sz="1400">
              <a:solidFill>
                <a:sysClr val="windowText" lastClr="000000"/>
              </a:solidFill>
              <a:latin typeface="Meiryo UI" panose="020B0604030504040204" pitchFamily="50" charset="-128"/>
              <a:ea typeface="Meiryo UI" panose="020B0604030504040204" pitchFamily="50" charset="-128"/>
            </a:rPr>
            <a:t>④執務室</a:t>
          </a:r>
        </a:p>
      </cdr:txBody>
    </cdr:sp>
  </cdr:relSizeAnchor>
  <cdr:relSizeAnchor xmlns:cdr="http://schemas.openxmlformats.org/drawingml/2006/chartDrawing">
    <cdr:from>
      <cdr:x>0.19804</cdr:x>
      <cdr:y>0.83989</cdr:y>
    </cdr:from>
    <cdr:to>
      <cdr:x>0.48428</cdr:x>
      <cdr:y>0.9425</cdr:y>
    </cdr:to>
    <cdr:sp macro="" textlink="">
      <cdr:nvSpPr>
        <cdr:cNvPr id="5" name="テキスト ボックス 4"/>
        <cdr:cNvSpPr txBox="1"/>
      </cdr:nvSpPr>
      <cdr:spPr>
        <a:xfrm xmlns:a="http://schemas.openxmlformats.org/drawingml/2006/main">
          <a:off x="799807" y="3413293"/>
          <a:ext cx="1155992" cy="41704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ja-JP" altLang="en-US" sz="1400">
              <a:solidFill>
                <a:sysClr val="windowText" lastClr="000000"/>
              </a:solidFill>
              <a:latin typeface="Meiryo UI" panose="020B0604030504040204" pitchFamily="50" charset="-128"/>
              <a:ea typeface="Meiryo UI" panose="020B0604030504040204" pitchFamily="50" charset="-128"/>
            </a:rPr>
            <a:t>⑤会議室</a:t>
          </a:r>
        </a:p>
      </cdr:txBody>
    </cdr:sp>
  </cdr:relSizeAnchor>
  <cdr:relSizeAnchor xmlns:cdr="http://schemas.openxmlformats.org/drawingml/2006/chartDrawing">
    <cdr:from>
      <cdr:x>0.04941</cdr:x>
      <cdr:y>0.64554</cdr:y>
    </cdr:from>
    <cdr:to>
      <cdr:x>0.30078</cdr:x>
      <cdr:y>0.74815</cdr:y>
    </cdr:to>
    <cdr:sp macro="" textlink="">
      <cdr:nvSpPr>
        <cdr:cNvPr id="6" name="テキスト ボックス 5"/>
        <cdr:cNvSpPr txBox="1"/>
      </cdr:nvSpPr>
      <cdr:spPr>
        <a:xfrm xmlns:a="http://schemas.openxmlformats.org/drawingml/2006/main">
          <a:off x="175260" y="2396884"/>
          <a:ext cx="891540" cy="3810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ja-JP" altLang="en-US" sz="1400">
              <a:solidFill>
                <a:sysClr val="windowText" lastClr="000000"/>
              </a:solidFill>
              <a:latin typeface="Meiryo UI" panose="020B0604030504040204" pitchFamily="50" charset="-128"/>
              <a:ea typeface="Meiryo UI" panose="020B0604030504040204" pitchFamily="50" charset="-128"/>
            </a:rPr>
            <a:t>⑥休憩室</a:t>
          </a:r>
        </a:p>
      </cdr:txBody>
    </cdr:sp>
  </cdr:relSizeAnchor>
  <cdr:relSizeAnchor xmlns:cdr="http://schemas.openxmlformats.org/drawingml/2006/chartDrawing">
    <cdr:from>
      <cdr:x>0.06138</cdr:x>
      <cdr:y>0.30123</cdr:y>
    </cdr:from>
    <cdr:to>
      <cdr:x>0.28851</cdr:x>
      <cdr:y>0.40384</cdr:y>
    </cdr:to>
    <cdr:sp macro="" textlink="">
      <cdr:nvSpPr>
        <cdr:cNvPr id="7" name="テキスト ボックス 6"/>
        <cdr:cNvSpPr txBox="1"/>
      </cdr:nvSpPr>
      <cdr:spPr>
        <a:xfrm xmlns:a="http://schemas.openxmlformats.org/drawingml/2006/main">
          <a:off x="247870" y="1224199"/>
          <a:ext cx="917288" cy="41700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ja-JP" altLang="en-US" sz="1400">
              <a:solidFill>
                <a:sysClr val="windowText" lastClr="000000"/>
              </a:solidFill>
              <a:latin typeface="Meiryo UI" panose="020B0604030504040204" pitchFamily="50" charset="-128"/>
              <a:ea typeface="Meiryo UI" panose="020B0604030504040204" pitchFamily="50" charset="-128"/>
            </a:rPr>
            <a:t>⑦トイレ</a:t>
          </a:r>
        </a:p>
      </cdr:txBody>
    </cdr:sp>
  </cdr:relSizeAnchor>
  <cdr:relSizeAnchor xmlns:cdr="http://schemas.openxmlformats.org/drawingml/2006/chartDrawing">
    <cdr:from>
      <cdr:x>0.3749</cdr:x>
      <cdr:y>0.12369</cdr:y>
    </cdr:from>
    <cdr:to>
      <cdr:x>0.65205</cdr:x>
      <cdr:y>0.30429</cdr:y>
    </cdr:to>
    <cdr:sp macro="" textlink="">
      <cdr:nvSpPr>
        <cdr:cNvPr id="8" name="テキスト ボックス 7"/>
        <cdr:cNvSpPr txBox="1"/>
      </cdr:nvSpPr>
      <cdr:spPr>
        <a:xfrm xmlns:a="http://schemas.openxmlformats.org/drawingml/2006/main">
          <a:off x="1514071" y="502676"/>
          <a:ext cx="1119298" cy="7339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lnSpc>
              <a:spcPts val="1680"/>
            </a:lnSpc>
          </a:pPr>
          <a:r>
            <a:rPr lang="ja-JP" altLang="en-US" sz="1400">
              <a:solidFill>
                <a:sysClr val="windowText" lastClr="000000"/>
              </a:solidFill>
              <a:latin typeface="Meiryo UI" panose="020B0604030504040204" pitchFamily="50" charset="-128"/>
              <a:ea typeface="Meiryo UI" panose="020B0604030504040204" pitchFamily="50" charset="-128"/>
            </a:rPr>
            <a:t>①建物</a:t>
          </a:r>
          <a:endParaRPr lang="en-US" altLang="ja-JP" sz="1400">
            <a:solidFill>
              <a:sysClr val="windowText" lastClr="000000"/>
            </a:solidFill>
            <a:latin typeface="Meiryo UI" panose="020B0604030504040204" pitchFamily="50" charset="-128"/>
            <a:ea typeface="Meiryo UI" panose="020B0604030504040204" pitchFamily="50" charset="-128"/>
          </a:endParaRPr>
        </a:p>
        <a:p xmlns:a="http://schemas.openxmlformats.org/drawingml/2006/main">
          <a:pPr algn="ctr">
            <a:lnSpc>
              <a:spcPts val="1680"/>
            </a:lnSpc>
          </a:pPr>
          <a:r>
            <a:rPr lang="ja-JP" altLang="en-US" sz="1400">
              <a:solidFill>
                <a:sysClr val="windowText" lastClr="000000"/>
              </a:solidFill>
              <a:latin typeface="Meiryo UI" panose="020B0604030504040204" pitchFamily="50" charset="-128"/>
              <a:ea typeface="Meiryo UI" panose="020B0604030504040204" pitchFamily="50" charset="-128"/>
            </a:rPr>
            <a:t>全体</a:t>
          </a:r>
        </a:p>
      </cdr:txBody>
    </cdr:sp>
  </cdr:relSizeAnchor>
</c:userShapes>
</file>

<file path=xl/drawings/drawing4.xml><?xml version="1.0" encoding="utf-8"?>
<c:userShapes xmlns:c="http://schemas.openxmlformats.org/drawingml/2006/chart">
  <cdr:relSizeAnchor xmlns:cdr="http://schemas.openxmlformats.org/drawingml/2006/chartDrawing">
    <cdr:from>
      <cdr:x>0.16955</cdr:x>
      <cdr:y>0.10545</cdr:y>
    </cdr:from>
    <cdr:to>
      <cdr:x>0.81451</cdr:x>
      <cdr:y>0.28706</cdr:y>
    </cdr:to>
    <cdr:sp macro="" textlink="">
      <cdr:nvSpPr>
        <cdr:cNvPr id="3" name="テキスト ボックス 2"/>
        <cdr:cNvSpPr txBox="1"/>
      </cdr:nvSpPr>
      <cdr:spPr>
        <a:xfrm xmlns:a="http://schemas.openxmlformats.org/drawingml/2006/main">
          <a:off x="686585" y="393724"/>
          <a:ext cx="2611745" cy="67810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lnSpc>
              <a:spcPts val="1680"/>
            </a:lnSpc>
          </a:pPr>
          <a:r>
            <a:rPr lang="ja-JP" altLang="en-US" sz="1400">
              <a:solidFill>
                <a:sysClr val="windowText" lastClr="000000"/>
              </a:solidFill>
              <a:latin typeface="Meiryo UI" panose="020B0604030504040204" pitchFamily="50" charset="-128"/>
              <a:ea typeface="Meiryo UI" panose="020B0604030504040204" pitchFamily="50" charset="-128"/>
            </a:rPr>
            <a:t>建築計画・設備計画</a:t>
          </a:r>
          <a:endParaRPr lang="en-US" altLang="ja-JP" sz="1400">
            <a:solidFill>
              <a:sysClr val="windowText" lastClr="000000"/>
            </a:solidFill>
            <a:latin typeface="Meiryo UI" panose="020B0604030504040204" pitchFamily="50" charset="-128"/>
            <a:ea typeface="Meiryo UI" panose="020B0604030504040204" pitchFamily="50" charset="-128"/>
          </a:endParaRPr>
        </a:p>
        <a:p xmlns:a="http://schemas.openxmlformats.org/drawingml/2006/main">
          <a:pPr algn="ctr">
            <a:lnSpc>
              <a:spcPts val="1680"/>
            </a:lnSpc>
          </a:pPr>
          <a:r>
            <a:rPr lang="ja-JP" altLang="en-US" sz="1400">
              <a:solidFill>
                <a:sysClr val="windowText" lastClr="000000"/>
              </a:solidFill>
              <a:latin typeface="Meiryo UI" panose="020B0604030504040204" pitchFamily="50" charset="-128"/>
              <a:ea typeface="Meiryo UI" panose="020B0604030504040204" pitchFamily="50" charset="-128"/>
            </a:rPr>
            <a:t>（設計者、ビルオーナー）</a:t>
          </a:r>
        </a:p>
      </cdr:txBody>
    </cdr:sp>
  </cdr:relSizeAnchor>
  <cdr:relSizeAnchor xmlns:cdr="http://schemas.openxmlformats.org/drawingml/2006/chartDrawing">
    <cdr:from>
      <cdr:x>0.40323</cdr:x>
      <cdr:y>0.80593</cdr:y>
    </cdr:from>
    <cdr:to>
      <cdr:x>0.99627</cdr:x>
      <cdr:y>0.98754</cdr:y>
    </cdr:to>
    <cdr:sp macro="" textlink="">
      <cdr:nvSpPr>
        <cdr:cNvPr id="4" name="テキスト ボックス 3"/>
        <cdr:cNvSpPr txBox="1"/>
      </cdr:nvSpPr>
      <cdr:spPr>
        <a:xfrm xmlns:a="http://schemas.openxmlformats.org/drawingml/2006/main">
          <a:off x="1632857" y="3009181"/>
          <a:ext cx="2401524" cy="67809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lnSpc>
              <a:spcPts val="1680"/>
            </a:lnSpc>
          </a:pPr>
          <a:r>
            <a:rPr lang="ja-JP" altLang="en-US" sz="1400">
              <a:solidFill>
                <a:sysClr val="windowText" lastClr="000000"/>
              </a:solidFill>
              <a:latin typeface="Meiryo UI" panose="020B0604030504040204" pitchFamily="50" charset="-128"/>
              <a:ea typeface="Meiryo UI" panose="020B0604030504040204" pitchFamily="50" charset="-128"/>
            </a:rPr>
            <a:t>維持管理・ﾋﾞﾙｻｰﾋﾞｽ</a:t>
          </a:r>
          <a:endParaRPr lang="en-US" altLang="ja-JP" sz="1400">
            <a:solidFill>
              <a:sysClr val="windowText" lastClr="000000"/>
            </a:solidFill>
            <a:latin typeface="Meiryo UI" panose="020B0604030504040204" pitchFamily="50" charset="-128"/>
            <a:ea typeface="Meiryo UI" panose="020B0604030504040204" pitchFamily="50" charset="-128"/>
          </a:endParaRPr>
        </a:p>
        <a:p xmlns:a="http://schemas.openxmlformats.org/drawingml/2006/main">
          <a:pPr algn="ctr">
            <a:lnSpc>
              <a:spcPts val="1680"/>
            </a:lnSpc>
          </a:pPr>
          <a:r>
            <a:rPr lang="ja-JP" altLang="en-US" sz="1400">
              <a:solidFill>
                <a:sysClr val="windowText" lastClr="000000"/>
              </a:solidFill>
              <a:latin typeface="Meiryo UI" panose="020B0604030504040204" pitchFamily="50" charset="-128"/>
              <a:ea typeface="Meiryo UI" panose="020B0604030504040204" pitchFamily="50" charset="-128"/>
            </a:rPr>
            <a:t>（管理者、ビルオーナー）</a:t>
          </a:r>
        </a:p>
      </cdr:txBody>
    </cdr:sp>
  </cdr:relSizeAnchor>
  <cdr:relSizeAnchor xmlns:cdr="http://schemas.openxmlformats.org/drawingml/2006/chartDrawing">
    <cdr:from>
      <cdr:x>0</cdr:x>
      <cdr:y>0.80593</cdr:y>
    </cdr:from>
    <cdr:to>
      <cdr:x>0.43407</cdr:x>
      <cdr:y>0.98754</cdr:y>
    </cdr:to>
    <cdr:sp macro="" textlink="">
      <cdr:nvSpPr>
        <cdr:cNvPr id="5" name="テキスト ボックス 4"/>
        <cdr:cNvSpPr txBox="1"/>
      </cdr:nvSpPr>
      <cdr:spPr>
        <a:xfrm xmlns:a="http://schemas.openxmlformats.org/drawingml/2006/main">
          <a:off x="0" y="3009164"/>
          <a:ext cx="1757772" cy="67810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lnSpc>
              <a:spcPts val="1680"/>
            </a:lnSpc>
          </a:pPr>
          <a:r>
            <a:rPr lang="ja-JP" altLang="en-US" sz="1400">
              <a:solidFill>
                <a:sysClr val="windowText" lastClr="000000"/>
              </a:solidFill>
              <a:latin typeface="Meiryo UI" panose="020B0604030504040204" pitchFamily="50" charset="-128"/>
              <a:ea typeface="Meiryo UI" panose="020B0604030504040204" pitchFamily="50" charset="-128"/>
            </a:rPr>
            <a:t>利用者</a:t>
          </a:r>
          <a:endParaRPr lang="en-US" altLang="ja-JP" sz="1400">
            <a:solidFill>
              <a:sysClr val="windowText" lastClr="000000"/>
            </a:solidFill>
            <a:latin typeface="Meiryo UI" panose="020B0604030504040204" pitchFamily="50" charset="-128"/>
            <a:ea typeface="Meiryo UI" panose="020B0604030504040204" pitchFamily="50" charset="-128"/>
          </a:endParaRPr>
        </a:p>
        <a:p xmlns:a="http://schemas.openxmlformats.org/drawingml/2006/main">
          <a:pPr algn="ctr">
            <a:lnSpc>
              <a:spcPts val="1680"/>
            </a:lnSpc>
          </a:pPr>
          <a:r>
            <a:rPr lang="ja-JP" altLang="en-US" sz="1400">
              <a:solidFill>
                <a:sysClr val="windowText" lastClr="000000"/>
              </a:solidFill>
              <a:latin typeface="Meiryo UI" panose="020B0604030504040204" pitchFamily="50" charset="-128"/>
              <a:ea typeface="Meiryo UI" panose="020B0604030504040204" pitchFamily="50" charset="-128"/>
            </a:rPr>
            <a:t>（への依頼も含む）</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59"/>
  <sheetViews>
    <sheetView showGridLines="0" tabSelected="1" zoomScale="70" zoomScaleNormal="70" zoomScaleSheetLayoutView="70" workbookViewId="0">
      <pane ySplit="5" topLeftCell="A6" activePane="bottomLeft" state="frozen"/>
      <selection pane="bottomLeft" activeCell="F9" sqref="F9"/>
    </sheetView>
  </sheetViews>
  <sheetFormatPr defaultColWidth="0" defaultRowHeight="19.5" zeroHeight="1" x14ac:dyDescent="0.4"/>
  <cols>
    <col min="1" max="1" width="2.75" style="18" customWidth="1"/>
    <col min="2" max="2" width="8.75" style="18" customWidth="1"/>
    <col min="3" max="3" width="12.875" style="18" customWidth="1"/>
    <col min="4" max="4" width="8.75" style="18" customWidth="1"/>
    <col min="5" max="5" width="62.125" style="18" customWidth="1"/>
    <col min="6" max="6" width="9.125" style="19" customWidth="1"/>
    <col min="7" max="7" width="2.25" style="18" hidden="1" customWidth="1"/>
    <col min="8" max="11" width="8.75" style="19" customWidth="1"/>
    <col min="12" max="12" width="2.25" style="18" customWidth="1"/>
    <col min="13" max="15" width="8.75" style="18" hidden="1" customWidth="1"/>
    <col min="16" max="16" width="9.875" style="18" hidden="1" customWidth="1"/>
    <col min="17" max="18" width="8.75" style="18" hidden="1" customWidth="1"/>
    <col min="19" max="19" width="10.125" style="18" hidden="1" customWidth="1"/>
    <col min="20" max="16384" width="8.75" style="18" hidden="1"/>
  </cols>
  <sheetData>
    <row r="1" spans="2:20" x14ac:dyDescent="0.4"/>
    <row r="2" spans="2:20" ht="25.5" x14ac:dyDescent="0.4">
      <c r="B2" s="53" t="s">
        <v>131</v>
      </c>
      <c r="C2" s="53"/>
      <c r="D2" s="53"/>
      <c r="E2" s="53"/>
      <c r="F2" s="53"/>
      <c r="H2" s="53"/>
      <c r="I2" s="53"/>
      <c r="J2" s="132" t="s">
        <v>132</v>
      </c>
      <c r="K2" s="132"/>
    </row>
    <row r="3" spans="2:20" ht="9" customHeight="1" thickBot="1" x14ac:dyDescent="0.45">
      <c r="B3" s="20"/>
    </row>
    <row r="4" spans="2:20" ht="20.25" thickBot="1" x14ac:dyDescent="0.45">
      <c r="B4" s="130" t="s">
        <v>51</v>
      </c>
      <c r="C4" s="131"/>
      <c r="D4" s="128" t="s">
        <v>130</v>
      </c>
      <c r="E4" s="129"/>
      <c r="J4" s="133" t="s">
        <v>43</v>
      </c>
      <c r="K4" s="134"/>
    </row>
    <row r="5" spans="2:20" ht="7.9" customHeight="1" thickBot="1" x14ac:dyDescent="0.45">
      <c r="B5" s="20"/>
    </row>
    <row r="6" spans="2:20" ht="33" customHeight="1" thickBot="1" x14ac:dyDescent="0.45">
      <c r="B6" s="143" t="s">
        <v>55</v>
      </c>
      <c r="C6" s="146" t="s">
        <v>20</v>
      </c>
      <c r="D6" s="147"/>
      <c r="E6" s="148"/>
      <c r="F6" s="139" t="s">
        <v>36</v>
      </c>
      <c r="G6" s="87"/>
      <c r="H6" s="149" t="s">
        <v>86</v>
      </c>
      <c r="I6" s="152" t="s">
        <v>54</v>
      </c>
      <c r="J6" s="153"/>
      <c r="K6" s="154"/>
    </row>
    <row r="7" spans="2:20" ht="33" customHeight="1" x14ac:dyDescent="0.4">
      <c r="B7" s="144"/>
      <c r="C7" s="141" t="s">
        <v>37</v>
      </c>
      <c r="D7" s="141" t="s">
        <v>21</v>
      </c>
      <c r="E7" s="141" t="s">
        <v>22</v>
      </c>
      <c r="F7" s="140"/>
      <c r="G7" s="84"/>
      <c r="H7" s="150"/>
      <c r="I7" s="137" t="s">
        <v>33</v>
      </c>
      <c r="J7" s="135" t="s">
        <v>32</v>
      </c>
      <c r="K7" s="155" t="s">
        <v>23</v>
      </c>
    </row>
    <row r="8" spans="2:20" ht="55.9" customHeight="1" thickBot="1" x14ac:dyDescent="0.45">
      <c r="B8" s="145"/>
      <c r="C8" s="142"/>
      <c r="D8" s="142"/>
      <c r="E8" s="142"/>
      <c r="F8" s="140"/>
      <c r="G8" s="84"/>
      <c r="H8" s="151"/>
      <c r="I8" s="138"/>
      <c r="J8" s="136"/>
      <c r="K8" s="156"/>
      <c r="P8" s="18">
        <f>COUNT(P9:P48)</f>
        <v>4</v>
      </c>
    </row>
    <row r="9" spans="2:20" ht="24.6" customHeight="1" thickTop="1" thickBot="1" x14ac:dyDescent="0.45">
      <c r="B9" s="125" t="s">
        <v>57</v>
      </c>
      <c r="C9" s="123" t="s">
        <v>58</v>
      </c>
      <c r="D9" s="73">
        <v>1</v>
      </c>
      <c r="E9" s="74" t="s">
        <v>59</v>
      </c>
      <c r="F9" s="91">
        <v>1</v>
      </c>
      <c r="G9" s="103">
        <f>IF(F9="対象外",0,1)</f>
        <v>1</v>
      </c>
      <c r="H9" s="75" t="s">
        <v>65</v>
      </c>
      <c r="I9" s="76"/>
      <c r="J9" s="77" t="s">
        <v>70</v>
      </c>
      <c r="K9" s="78" t="s">
        <v>38</v>
      </c>
      <c r="M9" s="18">
        <f>SUM(F9:F11)</f>
        <v>2</v>
      </c>
      <c r="N9" s="18">
        <f>SUM(G9:G11)</f>
        <v>3</v>
      </c>
      <c r="O9" s="18">
        <f>M9/N9</f>
        <v>0.66666666666666663</v>
      </c>
      <c r="P9" s="18" t="str">
        <f t="shared" ref="P9:P14" si="0">IF(F9="0(不明)",D9,"")</f>
        <v/>
      </c>
      <c r="Q9" s="18">
        <v>1</v>
      </c>
      <c r="R9" s="18">
        <f>IF(Q9&lt;=$P$8,Q9,"")</f>
        <v>1</v>
      </c>
      <c r="S9" s="18">
        <f>IF(R9="","",SMALL($P$9:$P$48,R9))</f>
        <v>16</v>
      </c>
      <c r="T9" s="18" t="str">
        <f>IF(S9="","",VLOOKUP(S9,$D$9:$E$48,2,FALSE))</f>
        <v>適正なエアフィルタが設置されている。</v>
      </c>
    </row>
    <row r="10" spans="2:20" ht="24.6" customHeight="1" thickTop="1" thickBot="1" x14ac:dyDescent="0.45">
      <c r="B10" s="126"/>
      <c r="C10" s="124"/>
      <c r="D10" s="73">
        <v>2</v>
      </c>
      <c r="E10" s="79" t="s">
        <v>122</v>
      </c>
      <c r="F10" s="91">
        <v>1</v>
      </c>
      <c r="G10" s="104">
        <f>IF(F10="対象外",0,1)</f>
        <v>1</v>
      </c>
      <c r="H10" s="80" t="s">
        <v>66</v>
      </c>
      <c r="I10" s="81"/>
      <c r="J10" s="82" t="s">
        <v>71</v>
      </c>
      <c r="K10" s="83" t="s">
        <v>72</v>
      </c>
      <c r="P10" s="18" t="str">
        <f t="shared" si="0"/>
        <v/>
      </c>
      <c r="Q10" s="18">
        <v>2</v>
      </c>
      <c r="R10" s="18">
        <f t="shared" ref="R10:R38" si="1">IF(Q10&lt;=$P$8,Q10,"")</f>
        <v>2</v>
      </c>
      <c r="S10" s="18">
        <f t="shared" ref="S10:S38" si="2">IF(R10="","",SMALL($P$9:$P$48,R10))</f>
        <v>21</v>
      </c>
      <c r="T10" s="18" t="str">
        <f t="shared" ref="T10:T38" si="3">IF(S10="","",VLOOKUP(S10,$D$9:$E$48,2,FALSE))</f>
        <v>室温、室内湿度が適正に管理されている。</v>
      </c>
    </row>
    <row r="11" spans="2:20" ht="24.6" customHeight="1" thickTop="1" thickBot="1" x14ac:dyDescent="0.45">
      <c r="B11" s="127"/>
      <c r="C11" s="38" t="s">
        <v>83</v>
      </c>
      <c r="D11" s="89">
        <v>3</v>
      </c>
      <c r="E11" s="39" t="s">
        <v>107</v>
      </c>
      <c r="F11" s="91">
        <v>0</v>
      </c>
      <c r="G11" s="104">
        <f>IF(F11="対象外",0,1)</f>
        <v>1</v>
      </c>
      <c r="H11" s="40"/>
      <c r="I11" s="41"/>
      <c r="J11" s="42" t="s">
        <v>73</v>
      </c>
      <c r="K11" s="43"/>
      <c r="P11" s="18" t="str">
        <f t="shared" si="0"/>
        <v/>
      </c>
      <c r="Q11" s="18">
        <v>3</v>
      </c>
      <c r="R11" s="18">
        <f t="shared" si="1"/>
        <v>3</v>
      </c>
      <c r="S11" s="18">
        <f t="shared" si="2"/>
        <v>23</v>
      </c>
      <c r="T11" s="18" t="str">
        <f t="shared" si="3"/>
        <v>機械換気設備により適正な換気量が確保されている。</v>
      </c>
    </row>
    <row r="12" spans="2:20" ht="24.6" customHeight="1" thickTop="1" thickBot="1" x14ac:dyDescent="0.45">
      <c r="B12" s="121" t="s">
        <v>78</v>
      </c>
      <c r="C12" s="67" t="s">
        <v>77</v>
      </c>
      <c r="D12" s="90">
        <v>4</v>
      </c>
      <c r="E12" s="23" t="s">
        <v>123</v>
      </c>
      <c r="F12" s="91">
        <v>1</v>
      </c>
      <c r="G12" s="104">
        <f t="shared" ref="G12:G38" si="4">IF(F12="対象外",0,1)</f>
        <v>1</v>
      </c>
      <c r="H12" s="24"/>
      <c r="I12" s="35"/>
      <c r="J12" s="36" t="s">
        <v>25</v>
      </c>
      <c r="K12" s="37"/>
      <c r="M12" s="18">
        <f>SUM(F12:F18)</f>
        <v>4</v>
      </c>
      <c r="N12" s="18">
        <f>SUM(G12:G18)</f>
        <v>7</v>
      </c>
      <c r="O12" s="18">
        <f>M12/N12</f>
        <v>0.5714285714285714</v>
      </c>
      <c r="P12" s="18" t="str">
        <f t="shared" si="0"/>
        <v/>
      </c>
      <c r="Q12" s="18">
        <v>4</v>
      </c>
      <c r="R12" s="18">
        <f t="shared" si="1"/>
        <v>4</v>
      </c>
      <c r="S12" s="18">
        <f t="shared" si="2"/>
        <v>27</v>
      </c>
      <c r="T12" s="18" t="str">
        <f t="shared" si="3"/>
        <v>機械換気設備により適正な換気量が確保されている。</v>
      </c>
    </row>
    <row r="13" spans="2:20" ht="24.6" customHeight="1" thickTop="1" thickBot="1" x14ac:dyDescent="0.45">
      <c r="B13" s="120"/>
      <c r="C13" s="66" t="s">
        <v>26</v>
      </c>
      <c r="D13" s="73">
        <v>5</v>
      </c>
      <c r="E13" s="23" t="s">
        <v>45</v>
      </c>
      <c r="F13" s="91">
        <v>1</v>
      </c>
      <c r="G13" s="104">
        <f t="shared" si="4"/>
        <v>1</v>
      </c>
      <c r="H13" s="24" t="s">
        <v>75</v>
      </c>
      <c r="I13" s="28" t="s">
        <v>25</v>
      </c>
      <c r="J13" s="29" t="s">
        <v>96</v>
      </c>
      <c r="K13" s="27"/>
      <c r="P13" s="18" t="str">
        <f t="shared" si="0"/>
        <v/>
      </c>
      <c r="Q13" s="18">
        <v>5</v>
      </c>
      <c r="R13" s="18" t="str">
        <f t="shared" si="1"/>
        <v/>
      </c>
      <c r="S13" s="18" t="str">
        <f t="shared" si="2"/>
        <v/>
      </c>
      <c r="T13" s="18" t="str">
        <f t="shared" si="3"/>
        <v/>
      </c>
    </row>
    <row r="14" spans="2:20" ht="24.6" customHeight="1" thickTop="1" thickBot="1" x14ac:dyDescent="0.45">
      <c r="B14" s="120"/>
      <c r="C14" s="70"/>
      <c r="D14" s="73">
        <v>6</v>
      </c>
      <c r="E14" s="23" t="s">
        <v>27</v>
      </c>
      <c r="F14" s="91">
        <v>0</v>
      </c>
      <c r="G14" s="104">
        <f t="shared" si="4"/>
        <v>1</v>
      </c>
      <c r="H14" s="24"/>
      <c r="I14" s="28" t="s">
        <v>25</v>
      </c>
      <c r="J14" s="29"/>
      <c r="K14" s="27"/>
      <c r="P14" s="18" t="str">
        <f t="shared" si="0"/>
        <v/>
      </c>
      <c r="Q14" s="18">
        <v>6</v>
      </c>
      <c r="R14" s="18" t="str">
        <f t="shared" si="1"/>
        <v/>
      </c>
      <c r="S14" s="18" t="str">
        <f t="shared" si="2"/>
        <v/>
      </c>
      <c r="T14" s="18" t="str">
        <f t="shared" si="3"/>
        <v/>
      </c>
    </row>
    <row r="15" spans="2:20" ht="24.6" customHeight="1" thickTop="1" thickBot="1" x14ac:dyDescent="0.45">
      <c r="B15" s="120"/>
      <c r="C15" s="67"/>
      <c r="D15" s="73">
        <v>7</v>
      </c>
      <c r="E15" s="23" t="s">
        <v>64</v>
      </c>
      <c r="F15" s="91">
        <v>0</v>
      </c>
      <c r="G15" s="104">
        <f t="shared" si="4"/>
        <v>1</v>
      </c>
      <c r="H15" s="24"/>
      <c r="I15" s="25"/>
      <c r="J15" s="26" t="s">
        <v>25</v>
      </c>
      <c r="K15" s="27"/>
      <c r="P15" s="18" t="str">
        <f t="shared" ref="P15:P48" si="5">IF(F15="0(不明)",D15,"")</f>
        <v/>
      </c>
      <c r="Q15" s="18">
        <v>7</v>
      </c>
      <c r="R15" s="18" t="str">
        <f t="shared" si="1"/>
        <v/>
      </c>
      <c r="S15" s="18" t="str">
        <f t="shared" si="2"/>
        <v/>
      </c>
      <c r="T15" s="18" t="str">
        <f t="shared" si="3"/>
        <v/>
      </c>
    </row>
    <row r="16" spans="2:20" ht="24.6" customHeight="1" thickTop="1" thickBot="1" x14ac:dyDescent="0.45">
      <c r="B16" s="120"/>
      <c r="C16" s="66" t="s">
        <v>28</v>
      </c>
      <c r="D16" s="73">
        <v>8</v>
      </c>
      <c r="E16" s="23" t="s">
        <v>69</v>
      </c>
      <c r="F16" s="91">
        <v>0</v>
      </c>
      <c r="G16" s="104">
        <f t="shared" si="4"/>
        <v>1</v>
      </c>
      <c r="H16" s="24"/>
      <c r="I16" s="28" t="s">
        <v>25</v>
      </c>
      <c r="J16" s="29"/>
      <c r="K16" s="27"/>
      <c r="P16" s="18" t="str">
        <f t="shared" si="5"/>
        <v/>
      </c>
      <c r="Q16" s="18">
        <v>8</v>
      </c>
      <c r="R16" s="18" t="str">
        <f t="shared" si="1"/>
        <v/>
      </c>
      <c r="S16" s="18" t="str">
        <f t="shared" si="2"/>
        <v/>
      </c>
      <c r="T16" s="18" t="str">
        <f t="shared" si="3"/>
        <v/>
      </c>
    </row>
    <row r="17" spans="2:20" ht="24.6" customHeight="1" thickTop="1" thickBot="1" x14ac:dyDescent="0.45">
      <c r="B17" s="120"/>
      <c r="C17" s="70"/>
      <c r="D17" s="73">
        <v>9</v>
      </c>
      <c r="E17" s="23" t="s">
        <v>35</v>
      </c>
      <c r="F17" s="91">
        <v>1</v>
      </c>
      <c r="G17" s="104">
        <f t="shared" si="4"/>
        <v>1</v>
      </c>
      <c r="H17" s="24" t="s">
        <v>74</v>
      </c>
      <c r="I17" s="93" t="s">
        <v>99</v>
      </c>
      <c r="J17" s="29" t="s">
        <v>38</v>
      </c>
      <c r="K17" s="27"/>
      <c r="P17" s="18" t="str">
        <f t="shared" si="5"/>
        <v/>
      </c>
      <c r="Q17" s="18">
        <v>9</v>
      </c>
      <c r="R17" s="18" t="str">
        <f t="shared" si="1"/>
        <v/>
      </c>
      <c r="S17" s="18" t="str">
        <f t="shared" si="2"/>
        <v/>
      </c>
      <c r="T17" s="18" t="str">
        <f t="shared" si="3"/>
        <v/>
      </c>
    </row>
    <row r="18" spans="2:20" ht="24.6" customHeight="1" thickTop="1" thickBot="1" x14ac:dyDescent="0.45">
      <c r="B18" s="122"/>
      <c r="C18" s="66" t="s">
        <v>14</v>
      </c>
      <c r="D18" s="88">
        <v>10</v>
      </c>
      <c r="E18" s="30" t="s">
        <v>127</v>
      </c>
      <c r="F18" s="91">
        <v>1</v>
      </c>
      <c r="G18" s="104">
        <f t="shared" si="4"/>
        <v>1</v>
      </c>
      <c r="H18" s="31"/>
      <c r="I18" s="41"/>
      <c r="J18" s="47" t="s">
        <v>25</v>
      </c>
      <c r="K18" s="43"/>
      <c r="P18" s="18" t="str">
        <f t="shared" si="5"/>
        <v/>
      </c>
      <c r="Q18" s="18">
        <v>10</v>
      </c>
      <c r="R18" s="18" t="str">
        <f t="shared" si="1"/>
        <v/>
      </c>
      <c r="S18" s="18" t="str">
        <f t="shared" si="2"/>
        <v/>
      </c>
      <c r="T18" s="18" t="str">
        <f t="shared" si="3"/>
        <v/>
      </c>
    </row>
    <row r="19" spans="2:20" ht="24.6" customHeight="1" thickTop="1" thickBot="1" x14ac:dyDescent="0.45">
      <c r="B19" s="121" t="s">
        <v>79</v>
      </c>
      <c r="C19" s="32" t="s">
        <v>29</v>
      </c>
      <c r="D19" s="73">
        <v>11</v>
      </c>
      <c r="E19" s="33" t="s">
        <v>76</v>
      </c>
      <c r="F19" s="91">
        <v>0</v>
      </c>
      <c r="G19" s="104">
        <f t="shared" si="4"/>
        <v>1</v>
      </c>
      <c r="H19" s="34"/>
      <c r="I19" s="35"/>
      <c r="J19" s="36" t="s">
        <v>25</v>
      </c>
      <c r="K19" s="37"/>
      <c r="M19" s="18">
        <f>SUM(F19:F20)</f>
        <v>1</v>
      </c>
      <c r="N19" s="18">
        <f>SUM(G19:G20)</f>
        <v>2</v>
      </c>
      <c r="O19" s="18">
        <f>M19/N19</f>
        <v>0.5</v>
      </c>
      <c r="P19" s="18" t="str">
        <f t="shared" si="5"/>
        <v/>
      </c>
      <c r="Q19" s="18">
        <v>11</v>
      </c>
      <c r="R19" s="18" t="str">
        <f t="shared" si="1"/>
        <v/>
      </c>
      <c r="S19" s="18" t="str">
        <f t="shared" si="2"/>
        <v/>
      </c>
      <c r="T19" s="18" t="str">
        <f t="shared" si="3"/>
        <v/>
      </c>
    </row>
    <row r="20" spans="2:20" ht="24.6" customHeight="1" thickTop="1" thickBot="1" x14ac:dyDescent="0.45">
      <c r="B20" s="122"/>
      <c r="C20" s="38" t="s">
        <v>26</v>
      </c>
      <c r="D20" s="88">
        <v>12</v>
      </c>
      <c r="E20" s="39" t="s">
        <v>45</v>
      </c>
      <c r="F20" s="91">
        <v>1</v>
      </c>
      <c r="G20" s="104">
        <f t="shared" si="4"/>
        <v>1</v>
      </c>
      <c r="H20" s="40"/>
      <c r="I20" s="46" t="s">
        <v>25</v>
      </c>
      <c r="J20" s="42" t="s">
        <v>97</v>
      </c>
      <c r="K20" s="43"/>
      <c r="P20" s="18" t="str">
        <f t="shared" si="5"/>
        <v/>
      </c>
      <c r="Q20" s="18">
        <v>12</v>
      </c>
      <c r="R20" s="18" t="str">
        <f t="shared" si="1"/>
        <v/>
      </c>
      <c r="S20" s="18" t="str">
        <f t="shared" si="2"/>
        <v/>
      </c>
      <c r="T20" s="18" t="str">
        <f t="shared" si="3"/>
        <v/>
      </c>
    </row>
    <row r="21" spans="2:20" ht="24.6" customHeight="1" thickTop="1" thickBot="1" x14ac:dyDescent="0.45">
      <c r="B21" s="118" t="s">
        <v>60</v>
      </c>
      <c r="C21" s="67" t="s">
        <v>84</v>
      </c>
      <c r="D21" s="73">
        <v>13</v>
      </c>
      <c r="E21" s="21" t="s">
        <v>46</v>
      </c>
      <c r="F21" s="91">
        <v>1</v>
      </c>
      <c r="G21" s="104">
        <f t="shared" si="4"/>
        <v>1</v>
      </c>
      <c r="H21" s="52" t="s">
        <v>74</v>
      </c>
      <c r="I21" s="35"/>
      <c r="J21" s="95"/>
      <c r="K21" s="44" t="s">
        <v>38</v>
      </c>
      <c r="M21" s="18">
        <f>SUM(F21:F29)</f>
        <v>4</v>
      </c>
      <c r="N21" s="18">
        <f>SUM(G21:G29)</f>
        <v>9</v>
      </c>
      <c r="O21" s="18">
        <f>M21/N21</f>
        <v>0.44444444444444442</v>
      </c>
      <c r="P21" s="18" t="str">
        <f t="shared" si="5"/>
        <v/>
      </c>
      <c r="Q21" s="18">
        <v>13</v>
      </c>
      <c r="R21" s="18" t="str">
        <f t="shared" si="1"/>
        <v/>
      </c>
      <c r="S21" s="18" t="str">
        <f t="shared" si="2"/>
        <v/>
      </c>
      <c r="T21" s="18" t="str">
        <f t="shared" si="3"/>
        <v/>
      </c>
    </row>
    <row r="22" spans="2:20" ht="24.6" customHeight="1" thickTop="1" thickBot="1" x14ac:dyDescent="0.45">
      <c r="B22" s="118"/>
      <c r="C22" s="66" t="s">
        <v>26</v>
      </c>
      <c r="D22" s="73">
        <v>14</v>
      </c>
      <c r="E22" s="102" t="s">
        <v>116</v>
      </c>
      <c r="F22" s="91">
        <v>1</v>
      </c>
      <c r="G22" s="104">
        <f t="shared" si="4"/>
        <v>1</v>
      </c>
      <c r="H22" s="24" t="s">
        <v>66</v>
      </c>
      <c r="I22" s="28" t="s">
        <v>25</v>
      </c>
      <c r="J22" s="29" t="s">
        <v>98</v>
      </c>
      <c r="K22" s="27"/>
      <c r="P22" s="18" t="str">
        <f t="shared" si="5"/>
        <v/>
      </c>
      <c r="Q22" s="18">
        <v>14</v>
      </c>
      <c r="R22" s="18" t="str">
        <f t="shared" si="1"/>
        <v/>
      </c>
      <c r="S22" s="18" t="str">
        <f t="shared" si="2"/>
        <v/>
      </c>
      <c r="T22" s="18" t="str">
        <f t="shared" si="3"/>
        <v/>
      </c>
    </row>
    <row r="23" spans="2:20" ht="24.6" customHeight="1" thickTop="1" thickBot="1" x14ac:dyDescent="0.45">
      <c r="B23" s="118"/>
      <c r="C23" s="70"/>
      <c r="D23" s="73">
        <v>15</v>
      </c>
      <c r="E23" s="23" t="s">
        <v>63</v>
      </c>
      <c r="F23" s="91">
        <v>0</v>
      </c>
      <c r="G23" s="104">
        <f t="shared" si="4"/>
        <v>1</v>
      </c>
      <c r="H23" s="24"/>
      <c r="I23" s="28" t="s">
        <v>25</v>
      </c>
      <c r="J23" s="29" t="s">
        <v>102</v>
      </c>
      <c r="K23" s="27" t="s">
        <v>100</v>
      </c>
      <c r="P23" s="18" t="str">
        <f t="shared" si="5"/>
        <v/>
      </c>
      <c r="Q23" s="18">
        <v>15</v>
      </c>
      <c r="R23" s="18" t="str">
        <f t="shared" si="1"/>
        <v/>
      </c>
      <c r="S23" s="18" t="str">
        <f t="shared" si="2"/>
        <v/>
      </c>
      <c r="T23" s="18" t="str">
        <f t="shared" si="3"/>
        <v/>
      </c>
    </row>
    <row r="24" spans="2:20" ht="24.6" customHeight="1" thickTop="1" thickBot="1" x14ac:dyDescent="0.45">
      <c r="B24" s="118"/>
      <c r="C24" s="70"/>
      <c r="D24" s="73">
        <v>16</v>
      </c>
      <c r="E24" s="23" t="s">
        <v>30</v>
      </c>
      <c r="F24" s="91" t="s">
        <v>114</v>
      </c>
      <c r="G24" s="104">
        <f t="shared" si="4"/>
        <v>1</v>
      </c>
      <c r="H24" s="24"/>
      <c r="I24" s="28" t="s">
        <v>25</v>
      </c>
      <c r="J24" s="29"/>
      <c r="K24" s="27"/>
      <c r="P24" s="18">
        <f t="shared" si="5"/>
        <v>16</v>
      </c>
      <c r="Q24" s="18">
        <v>16</v>
      </c>
      <c r="R24" s="18" t="str">
        <f t="shared" si="1"/>
        <v/>
      </c>
      <c r="S24" s="18" t="str">
        <f t="shared" si="2"/>
        <v/>
      </c>
      <c r="T24" s="18" t="str">
        <f t="shared" si="3"/>
        <v/>
      </c>
    </row>
    <row r="25" spans="2:20" ht="24.6" customHeight="1" thickTop="1" thickBot="1" x14ac:dyDescent="0.45">
      <c r="B25" s="118"/>
      <c r="C25" s="70"/>
      <c r="D25" s="73">
        <v>17</v>
      </c>
      <c r="E25" s="23" t="s">
        <v>119</v>
      </c>
      <c r="F25" s="91">
        <v>1</v>
      </c>
      <c r="G25" s="104">
        <f t="shared" si="4"/>
        <v>1</v>
      </c>
      <c r="H25" s="24"/>
      <c r="I25" s="25"/>
      <c r="J25" s="26" t="s">
        <v>25</v>
      </c>
      <c r="K25" s="27"/>
      <c r="P25" s="18" t="str">
        <f t="shared" si="5"/>
        <v/>
      </c>
      <c r="Q25" s="18">
        <v>17</v>
      </c>
      <c r="R25" s="18" t="str">
        <f t="shared" si="1"/>
        <v/>
      </c>
      <c r="S25" s="18" t="str">
        <f t="shared" si="2"/>
        <v/>
      </c>
      <c r="T25" s="18" t="str">
        <f t="shared" si="3"/>
        <v/>
      </c>
    </row>
    <row r="26" spans="2:20" ht="24.6" customHeight="1" thickTop="1" thickBot="1" x14ac:dyDescent="0.45">
      <c r="B26" s="118"/>
      <c r="C26" s="67"/>
      <c r="D26" s="73">
        <v>18</v>
      </c>
      <c r="E26" s="23" t="s">
        <v>124</v>
      </c>
      <c r="F26" s="91">
        <v>0</v>
      </c>
      <c r="G26" s="104">
        <f t="shared" si="4"/>
        <v>1</v>
      </c>
      <c r="H26" s="24"/>
      <c r="I26" s="25" t="s">
        <v>101</v>
      </c>
      <c r="J26" s="26"/>
      <c r="K26" s="27" t="s">
        <v>102</v>
      </c>
      <c r="P26" s="18" t="str">
        <f t="shared" si="5"/>
        <v/>
      </c>
      <c r="Q26" s="18">
        <v>18</v>
      </c>
      <c r="R26" s="18" t="str">
        <f t="shared" si="1"/>
        <v/>
      </c>
      <c r="S26" s="18" t="str">
        <f t="shared" si="2"/>
        <v/>
      </c>
      <c r="T26" s="18" t="str">
        <f t="shared" si="3"/>
        <v/>
      </c>
    </row>
    <row r="27" spans="2:20" ht="24.6" customHeight="1" thickTop="1" thickBot="1" x14ac:dyDescent="0.45">
      <c r="B27" s="118"/>
      <c r="C27" s="66" t="s">
        <v>28</v>
      </c>
      <c r="D27" s="73">
        <v>19</v>
      </c>
      <c r="E27" s="23" t="s">
        <v>34</v>
      </c>
      <c r="F27" s="91">
        <v>0</v>
      </c>
      <c r="G27" s="104">
        <f t="shared" si="4"/>
        <v>1</v>
      </c>
      <c r="H27" s="24"/>
      <c r="I27" s="28"/>
      <c r="J27" s="29"/>
      <c r="K27" s="45" t="s">
        <v>38</v>
      </c>
      <c r="P27" s="18" t="str">
        <f t="shared" si="5"/>
        <v/>
      </c>
      <c r="Q27" s="18">
        <v>19</v>
      </c>
      <c r="R27" s="18" t="str">
        <f t="shared" si="1"/>
        <v/>
      </c>
      <c r="S27" s="18" t="str">
        <f t="shared" si="2"/>
        <v/>
      </c>
      <c r="T27" s="18" t="str">
        <f t="shared" si="3"/>
        <v/>
      </c>
    </row>
    <row r="28" spans="2:20" ht="24.6" customHeight="1" thickTop="1" thickBot="1" x14ac:dyDescent="0.45">
      <c r="B28" s="118"/>
      <c r="C28" s="67"/>
      <c r="D28" s="73">
        <v>20</v>
      </c>
      <c r="E28" s="23" t="s">
        <v>125</v>
      </c>
      <c r="F28" s="91">
        <v>1</v>
      </c>
      <c r="G28" s="104">
        <f t="shared" si="4"/>
        <v>1</v>
      </c>
      <c r="H28" s="24"/>
      <c r="I28" s="25"/>
      <c r="J28" s="29"/>
      <c r="K28" s="45" t="s">
        <v>38</v>
      </c>
      <c r="P28" s="18" t="str">
        <f t="shared" si="5"/>
        <v/>
      </c>
      <c r="Q28" s="18">
        <v>20</v>
      </c>
      <c r="R28" s="18" t="str">
        <f t="shared" si="1"/>
        <v/>
      </c>
      <c r="S28" s="18" t="str">
        <f t="shared" si="2"/>
        <v/>
      </c>
      <c r="T28" s="18" t="str">
        <f t="shared" si="3"/>
        <v/>
      </c>
    </row>
    <row r="29" spans="2:20" ht="24.6" customHeight="1" thickTop="1" thickBot="1" x14ac:dyDescent="0.45">
      <c r="B29" s="118"/>
      <c r="C29" s="66" t="s">
        <v>103</v>
      </c>
      <c r="D29" s="71">
        <v>21</v>
      </c>
      <c r="E29" s="30" t="s">
        <v>62</v>
      </c>
      <c r="F29" s="91" t="s">
        <v>114</v>
      </c>
      <c r="G29" s="104">
        <f t="shared" si="4"/>
        <v>1</v>
      </c>
      <c r="H29" s="31"/>
      <c r="I29" s="46" t="s">
        <v>25</v>
      </c>
      <c r="J29" s="42" t="s">
        <v>38</v>
      </c>
      <c r="K29" s="43" t="s">
        <v>96</v>
      </c>
      <c r="P29" s="18">
        <f t="shared" si="5"/>
        <v>21</v>
      </c>
      <c r="Q29" s="18">
        <v>21</v>
      </c>
      <c r="R29" s="18" t="str">
        <f t="shared" si="1"/>
        <v/>
      </c>
      <c r="S29" s="18" t="str">
        <f t="shared" si="2"/>
        <v/>
      </c>
      <c r="T29" s="18" t="str">
        <f t="shared" si="3"/>
        <v/>
      </c>
    </row>
    <row r="30" spans="2:20" ht="24.6" customHeight="1" thickTop="1" thickBot="1" x14ac:dyDescent="0.45">
      <c r="B30" s="117" t="s">
        <v>80</v>
      </c>
      <c r="C30" s="32" t="s">
        <v>85</v>
      </c>
      <c r="D30" s="90">
        <v>22</v>
      </c>
      <c r="E30" s="33" t="s">
        <v>105</v>
      </c>
      <c r="F30" s="91">
        <v>1</v>
      </c>
      <c r="G30" s="104">
        <f>IF(F30="対象外",0,1)</f>
        <v>1</v>
      </c>
      <c r="H30" s="34"/>
      <c r="I30" s="35"/>
      <c r="J30" s="36" t="s">
        <v>25</v>
      </c>
      <c r="K30" s="48" t="s">
        <v>25</v>
      </c>
      <c r="M30" s="18">
        <f>SUM(F30:F33)</f>
        <v>2</v>
      </c>
      <c r="N30" s="18">
        <f>SUM(G30:G33)</f>
        <v>4</v>
      </c>
      <c r="O30" s="18">
        <f>M30/N30</f>
        <v>0.5</v>
      </c>
      <c r="P30" s="18" t="str">
        <f t="shared" si="5"/>
        <v/>
      </c>
      <c r="Q30" s="18">
        <v>22</v>
      </c>
      <c r="R30" s="18" t="str">
        <f t="shared" si="1"/>
        <v/>
      </c>
      <c r="S30" s="18" t="str">
        <f t="shared" si="2"/>
        <v/>
      </c>
      <c r="T30" s="18" t="str">
        <f t="shared" si="3"/>
        <v/>
      </c>
    </row>
    <row r="31" spans="2:20" ht="24.6" customHeight="1" thickTop="1" thickBot="1" x14ac:dyDescent="0.45">
      <c r="B31" s="118"/>
      <c r="C31" s="22" t="s">
        <v>26</v>
      </c>
      <c r="D31" s="73">
        <v>23</v>
      </c>
      <c r="E31" s="110" t="s">
        <v>117</v>
      </c>
      <c r="F31" s="91" t="s">
        <v>114</v>
      </c>
      <c r="G31" s="104">
        <f>IF(F31="対象外",0,1)</f>
        <v>1</v>
      </c>
      <c r="H31" s="24" t="s">
        <v>24</v>
      </c>
      <c r="I31" s="28" t="s">
        <v>25</v>
      </c>
      <c r="J31" s="29" t="s">
        <v>38</v>
      </c>
      <c r="K31" s="49"/>
      <c r="P31" s="18">
        <f t="shared" si="5"/>
        <v>23</v>
      </c>
      <c r="Q31" s="18">
        <v>23</v>
      </c>
      <c r="R31" s="18" t="str">
        <f t="shared" si="1"/>
        <v/>
      </c>
      <c r="S31" s="18" t="str">
        <f t="shared" si="2"/>
        <v/>
      </c>
      <c r="T31" s="18" t="str">
        <f t="shared" si="3"/>
        <v/>
      </c>
    </row>
    <row r="32" spans="2:20" ht="24.6" customHeight="1" thickTop="1" thickBot="1" x14ac:dyDescent="0.45">
      <c r="B32" s="118"/>
      <c r="C32" s="66" t="s">
        <v>28</v>
      </c>
      <c r="D32" s="73">
        <v>24</v>
      </c>
      <c r="E32" s="23" t="s">
        <v>31</v>
      </c>
      <c r="F32" s="91">
        <v>0</v>
      </c>
      <c r="G32" s="104">
        <f>IF(F32="対象外",0,1)</f>
        <v>1</v>
      </c>
      <c r="H32" s="24"/>
      <c r="I32" s="25"/>
      <c r="J32" s="26" t="s">
        <v>25</v>
      </c>
      <c r="K32" s="49" t="s">
        <v>25</v>
      </c>
      <c r="P32" s="18" t="str">
        <f t="shared" si="5"/>
        <v/>
      </c>
      <c r="Q32" s="18">
        <v>24</v>
      </c>
      <c r="R32" s="18" t="str">
        <f t="shared" si="1"/>
        <v/>
      </c>
      <c r="S32" s="18" t="str">
        <f t="shared" si="2"/>
        <v/>
      </c>
      <c r="T32" s="18" t="str">
        <f t="shared" si="3"/>
        <v/>
      </c>
    </row>
    <row r="33" spans="2:20" ht="24.6" customHeight="1" thickTop="1" thickBot="1" x14ac:dyDescent="0.45">
      <c r="B33" s="119"/>
      <c r="C33" s="69"/>
      <c r="D33" s="88">
        <v>25</v>
      </c>
      <c r="E33" s="39" t="s">
        <v>106</v>
      </c>
      <c r="F33" s="91">
        <v>1</v>
      </c>
      <c r="G33" s="104">
        <f>IF(F33="対象外",0,1)</f>
        <v>1</v>
      </c>
      <c r="H33" s="40"/>
      <c r="I33" s="41"/>
      <c r="J33" s="47" t="s">
        <v>25</v>
      </c>
      <c r="K33" s="50" t="s">
        <v>25</v>
      </c>
      <c r="P33" s="18" t="str">
        <f t="shared" si="5"/>
        <v/>
      </c>
      <c r="Q33" s="18">
        <v>25</v>
      </c>
      <c r="R33" s="18" t="str">
        <f t="shared" si="1"/>
        <v/>
      </c>
      <c r="S33" s="18" t="str">
        <f t="shared" si="2"/>
        <v/>
      </c>
      <c r="T33" s="18" t="str">
        <f t="shared" si="3"/>
        <v/>
      </c>
    </row>
    <row r="34" spans="2:20" ht="24.6" customHeight="1" thickTop="1" thickBot="1" x14ac:dyDescent="0.45">
      <c r="B34" s="117" t="s">
        <v>81</v>
      </c>
      <c r="C34" s="32" t="s">
        <v>85</v>
      </c>
      <c r="D34" s="90">
        <v>26</v>
      </c>
      <c r="E34" s="33" t="s">
        <v>104</v>
      </c>
      <c r="F34" s="91">
        <v>1</v>
      </c>
      <c r="G34" s="104">
        <f t="shared" si="4"/>
        <v>1</v>
      </c>
      <c r="H34" s="34" t="s">
        <v>24</v>
      </c>
      <c r="I34" s="35"/>
      <c r="J34" s="36" t="s">
        <v>25</v>
      </c>
      <c r="K34" s="48" t="s">
        <v>25</v>
      </c>
      <c r="M34" s="18">
        <f>SUM(F34:F38)</f>
        <v>3</v>
      </c>
      <c r="N34" s="18">
        <f>SUM(G34:G38)</f>
        <v>5</v>
      </c>
      <c r="O34" s="18">
        <f>M34/N34</f>
        <v>0.6</v>
      </c>
      <c r="P34" s="18" t="str">
        <f t="shared" si="5"/>
        <v/>
      </c>
      <c r="Q34" s="18">
        <v>26</v>
      </c>
      <c r="R34" s="18" t="str">
        <f t="shared" si="1"/>
        <v/>
      </c>
      <c r="S34" s="18" t="str">
        <f t="shared" si="2"/>
        <v/>
      </c>
      <c r="T34" s="18" t="str">
        <f t="shared" si="3"/>
        <v/>
      </c>
    </row>
    <row r="35" spans="2:20" ht="24.6" customHeight="1" thickTop="1" thickBot="1" x14ac:dyDescent="0.45">
      <c r="B35" s="118"/>
      <c r="C35" s="22" t="s">
        <v>26</v>
      </c>
      <c r="D35" s="73">
        <v>27</v>
      </c>
      <c r="E35" s="110" t="s">
        <v>121</v>
      </c>
      <c r="F35" s="91" t="s">
        <v>114</v>
      </c>
      <c r="G35" s="104">
        <f t="shared" si="4"/>
        <v>1</v>
      </c>
      <c r="H35" s="24" t="s">
        <v>24</v>
      </c>
      <c r="I35" s="25" t="s">
        <v>99</v>
      </c>
      <c r="J35" s="26" t="s">
        <v>25</v>
      </c>
      <c r="K35" s="45"/>
      <c r="P35" s="18">
        <f t="shared" si="5"/>
        <v>27</v>
      </c>
      <c r="Q35" s="18">
        <v>27</v>
      </c>
      <c r="R35" s="18" t="str">
        <f t="shared" si="1"/>
        <v/>
      </c>
      <c r="S35" s="18" t="str">
        <f t="shared" si="2"/>
        <v/>
      </c>
      <c r="T35" s="18" t="str">
        <f t="shared" si="3"/>
        <v/>
      </c>
    </row>
    <row r="36" spans="2:20" ht="24.6" customHeight="1" thickTop="1" thickBot="1" x14ac:dyDescent="0.45">
      <c r="B36" s="118"/>
      <c r="C36" s="66" t="s">
        <v>28</v>
      </c>
      <c r="D36" s="73">
        <v>28</v>
      </c>
      <c r="E36" s="23" t="s">
        <v>31</v>
      </c>
      <c r="F36" s="91">
        <v>0</v>
      </c>
      <c r="G36" s="104">
        <f t="shared" si="4"/>
        <v>1</v>
      </c>
      <c r="H36" s="24"/>
      <c r="I36" s="25"/>
      <c r="J36" s="26" t="s">
        <v>25</v>
      </c>
      <c r="K36" s="49" t="s">
        <v>25</v>
      </c>
      <c r="P36" s="18" t="str">
        <f t="shared" si="5"/>
        <v/>
      </c>
      <c r="Q36" s="18">
        <v>28</v>
      </c>
      <c r="R36" s="18" t="str">
        <f t="shared" si="1"/>
        <v/>
      </c>
      <c r="S36" s="18" t="str">
        <f t="shared" si="2"/>
        <v/>
      </c>
      <c r="T36" s="18" t="str">
        <f t="shared" si="3"/>
        <v/>
      </c>
    </row>
    <row r="37" spans="2:20" ht="24.6" customHeight="1" thickTop="1" thickBot="1" x14ac:dyDescent="0.45">
      <c r="B37" s="118"/>
      <c r="C37" s="66" t="s">
        <v>103</v>
      </c>
      <c r="D37" s="73">
        <v>29</v>
      </c>
      <c r="E37" s="23" t="s">
        <v>56</v>
      </c>
      <c r="F37" s="91">
        <v>1</v>
      </c>
      <c r="G37" s="104">
        <f t="shared" si="4"/>
        <v>1</v>
      </c>
      <c r="H37" s="24"/>
      <c r="I37" s="28" t="s">
        <v>25</v>
      </c>
      <c r="J37" s="26" t="s">
        <v>25</v>
      </c>
      <c r="K37" s="27" t="s">
        <v>38</v>
      </c>
      <c r="P37" s="18" t="str">
        <f t="shared" si="5"/>
        <v/>
      </c>
      <c r="Q37" s="18">
        <v>29</v>
      </c>
      <c r="R37" s="18" t="str">
        <f t="shared" si="1"/>
        <v/>
      </c>
      <c r="S37" s="18" t="str">
        <f t="shared" si="2"/>
        <v/>
      </c>
      <c r="T37" s="18" t="str">
        <f t="shared" si="3"/>
        <v/>
      </c>
    </row>
    <row r="38" spans="2:20" ht="24.6" customHeight="1" thickTop="1" thickBot="1" x14ac:dyDescent="0.45">
      <c r="B38" s="119"/>
      <c r="C38" s="72"/>
      <c r="D38" s="88">
        <v>30</v>
      </c>
      <c r="E38" s="39" t="s">
        <v>47</v>
      </c>
      <c r="F38" s="91">
        <v>1</v>
      </c>
      <c r="G38" s="104">
        <f t="shared" si="4"/>
        <v>1</v>
      </c>
      <c r="H38" s="40"/>
      <c r="I38" s="46" t="s">
        <v>25</v>
      </c>
      <c r="J38" s="42"/>
      <c r="K38" s="43"/>
      <c r="P38" s="18" t="str">
        <f t="shared" si="5"/>
        <v/>
      </c>
      <c r="Q38" s="18">
        <v>30</v>
      </c>
      <c r="R38" s="18" t="str">
        <f t="shared" si="1"/>
        <v/>
      </c>
      <c r="S38" s="18" t="str">
        <f t="shared" si="2"/>
        <v/>
      </c>
      <c r="T38" s="18" t="str">
        <f t="shared" si="3"/>
        <v/>
      </c>
    </row>
    <row r="39" spans="2:20" ht="24.6" customHeight="1" thickTop="1" thickBot="1" x14ac:dyDescent="0.45">
      <c r="B39" s="120" t="s">
        <v>82</v>
      </c>
      <c r="C39" s="70" t="s">
        <v>26</v>
      </c>
      <c r="D39" s="73">
        <v>31</v>
      </c>
      <c r="E39" s="21" t="s">
        <v>118</v>
      </c>
      <c r="F39" s="91">
        <v>1</v>
      </c>
      <c r="G39" s="104">
        <f t="shared" ref="G39:G48" si="6">IF(F39="対象外",0,1)</f>
        <v>1</v>
      </c>
      <c r="H39" s="52"/>
      <c r="I39" s="94" t="s">
        <v>25</v>
      </c>
      <c r="J39" s="36" t="s">
        <v>25</v>
      </c>
      <c r="K39" s="37"/>
      <c r="M39" s="18">
        <f>SUM(F39:F44)</f>
        <v>5</v>
      </c>
      <c r="N39" s="18">
        <f>SUM(G39:G44)</f>
        <v>6</v>
      </c>
      <c r="O39" s="18">
        <f>M39/N39</f>
        <v>0.83333333333333337</v>
      </c>
      <c r="P39" s="18" t="str">
        <f t="shared" si="5"/>
        <v/>
      </c>
      <c r="Q39" s="18">
        <v>31</v>
      </c>
    </row>
    <row r="40" spans="2:20" ht="24.6" customHeight="1" thickTop="1" thickBot="1" x14ac:dyDescent="0.45">
      <c r="B40" s="120"/>
      <c r="C40" s="67"/>
      <c r="D40" s="73">
        <v>32</v>
      </c>
      <c r="E40" s="23" t="s">
        <v>48</v>
      </c>
      <c r="F40" s="91">
        <v>0</v>
      </c>
      <c r="G40" s="104">
        <f t="shared" si="6"/>
        <v>1</v>
      </c>
      <c r="H40" s="24"/>
      <c r="I40" s="28" t="s">
        <v>25</v>
      </c>
      <c r="J40" s="26" t="s">
        <v>25</v>
      </c>
      <c r="K40" s="27"/>
      <c r="P40" s="18" t="str">
        <f t="shared" si="5"/>
        <v/>
      </c>
      <c r="Q40" s="18">
        <v>32</v>
      </c>
    </row>
    <row r="41" spans="2:20" ht="24.6" customHeight="1" thickTop="1" thickBot="1" x14ac:dyDescent="0.45">
      <c r="B41" s="120"/>
      <c r="C41" s="66" t="s">
        <v>28</v>
      </c>
      <c r="D41" s="73">
        <v>33</v>
      </c>
      <c r="E41" s="23" t="s">
        <v>49</v>
      </c>
      <c r="F41" s="91">
        <v>1</v>
      </c>
      <c r="G41" s="104">
        <f t="shared" si="6"/>
        <v>1</v>
      </c>
      <c r="H41" s="24"/>
      <c r="I41" s="28" t="s">
        <v>25</v>
      </c>
      <c r="J41" s="29"/>
      <c r="K41" s="27"/>
      <c r="P41" s="18" t="str">
        <f t="shared" si="5"/>
        <v/>
      </c>
      <c r="Q41" s="18">
        <v>33</v>
      </c>
    </row>
    <row r="42" spans="2:20" ht="24.6" customHeight="1" thickTop="1" thickBot="1" x14ac:dyDescent="0.45">
      <c r="B42" s="120"/>
      <c r="C42" s="70"/>
      <c r="D42" s="73">
        <v>34</v>
      </c>
      <c r="E42" s="23" t="s">
        <v>87</v>
      </c>
      <c r="F42" s="91">
        <v>1</v>
      </c>
      <c r="G42" s="104">
        <f t="shared" si="6"/>
        <v>1</v>
      </c>
      <c r="H42" s="24"/>
      <c r="I42" s="28" t="s">
        <v>25</v>
      </c>
      <c r="J42" s="29"/>
      <c r="K42" s="27"/>
      <c r="P42" s="18" t="str">
        <f t="shared" si="5"/>
        <v/>
      </c>
      <c r="Q42" s="18">
        <v>34</v>
      </c>
    </row>
    <row r="43" spans="2:20" ht="24.6" customHeight="1" thickTop="1" thickBot="1" x14ac:dyDescent="0.45">
      <c r="B43" s="120"/>
      <c r="C43" s="70"/>
      <c r="D43" s="73">
        <v>35</v>
      </c>
      <c r="E43" s="23" t="s">
        <v>67</v>
      </c>
      <c r="F43" s="91">
        <v>1</v>
      </c>
      <c r="G43" s="104">
        <f t="shared" si="6"/>
        <v>1</v>
      </c>
      <c r="H43" s="24"/>
      <c r="I43" s="28" t="s">
        <v>25</v>
      </c>
      <c r="J43" s="29"/>
      <c r="K43" s="27"/>
      <c r="P43" s="18" t="str">
        <f t="shared" si="5"/>
        <v/>
      </c>
      <c r="Q43" s="18">
        <v>35</v>
      </c>
    </row>
    <row r="44" spans="2:20" ht="24.6" customHeight="1" thickTop="1" thickBot="1" x14ac:dyDescent="0.45">
      <c r="B44" s="120"/>
      <c r="C44" s="70"/>
      <c r="D44" s="71">
        <v>36</v>
      </c>
      <c r="E44" s="30" t="s">
        <v>108</v>
      </c>
      <c r="F44" s="91">
        <v>1</v>
      </c>
      <c r="G44" s="104">
        <f t="shared" si="6"/>
        <v>1</v>
      </c>
      <c r="H44" s="31"/>
      <c r="I44" s="41"/>
      <c r="J44" s="47" t="s">
        <v>25</v>
      </c>
      <c r="K44" s="43"/>
      <c r="P44" s="18" t="str">
        <f t="shared" si="5"/>
        <v/>
      </c>
      <c r="Q44" s="18">
        <v>36</v>
      </c>
    </row>
    <row r="45" spans="2:20" ht="42" customHeight="1" thickTop="1" thickBot="1" x14ac:dyDescent="0.45">
      <c r="B45" s="121" t="s">
        <v>128</v>
      </c>
      <c r="C45" s="68" t="s">
        <v>14</v>
      </c>
      <c r="D45" s="90">
        <v>37</v>
      </c>
      <c r="E45" s="33" t="s">
        <v>120</v>
      </c>
      <c r="F45" s="91">
        <v>1</v>
      </c>
      <c r="G45" s="104">
        <f t="shared" si="6"/>
        <v>1</v>
      </c>
      <c r="H45" s="34" t="s">
        <v>24</v>
      </c>
      <c r="I45" s="35"/>
      <c r="J45" s="36" t="s">
        <v>25</v>
      </c>
      <c r="K45" s="37"/>
      <c r="M45" s="18">
        <f>SUM(F45:F46)</f>
        <v>2</v>
      </c>
      <c r="N45" s="18">
        <f>SUM(G45:G46)</f>
        <v>2</v>
      </c>
      <c r="O45" s="18">
        <f>M45/N45</f>
        <v>1</v>
      </c>
      <c r="P45" s="18" t="str">
        <f t="shared" si="5"/>
        <v/>
      </c>
      <c r="Q45" s="18">
        <v>37</v>
      </c>
    </row>
    <row r="46" spans="2:20" ht="42" customHeight="1" thickTop="1" thickBot="1" x14ac:dyDescent="0.45">
      <c r="B46" s="122"/>
      <c r="C46" s="69"/>
      <c r="D46" s="88">
        <v>38</v>
      </c>
      <c r="E46" s="51" t="s">
        <v>129</v>
      </c>
      <c r="F46" s="91">
        <v>1</v>
      </c>
      <c r="G46" s="104">
        <f t="shared" si="6"/>
        <v>1</v>
      </c>
      <c r="H46" s="40"/>
      <c r="I46" s="41"/>
      <c r="J46" s="47" t="s">
        <v>25</v>
      </c>
      <c r="K46" s="43"/>
      <c r="P46" s="18" t="str">
        <f t="shared" si="5"/>
        <v/>
      </c>
      <c r="Q46" s="18">
        <v>38</v>
      </c>
    </row>
    <row r="47" spans="2:20" ht="24.6" customHeight="1" thickTop="1" thickBot="1" x14ac:dyDescent="0.45">
      <c r="B47" s="113" t="s">
        <v>61</v>
      </c>
      <c r="C47" s="114"/>
      <c r="D47" s="73">
        <v>39</v>
      </c>
      <c r="E47" s="21" t="s">
        <v>126</v>
      </c>
      <c r="F47" s="91">
        <v>1</v>
      </c>
      <c r="G47" s="104">
        <f t="shared" si="6"/>
        <v>1</v>
      </c>
      <c r="H47" s="52"/>
      <c r="I47" s="35" t="s">
        <v>38</v>
      </c>
      <c r="J47" s="36"/>
      <c r="K47" s="37"/>
      <c r="M47" s="18">
        <f>SUM(F47:F48)</f>
        <v>2</v>
      </c>
      <c r="N47" s="18">
        <f>SUM(G47:G48)</f>
        <v>2</v>
      </c>
      <c r="O47" s="18">
        <f>M47/N47</f>
        <v>1</v>
      </c>
      <c r="P47" s="18" t="str">
        <f t="shared" si="5"/>
        <v/>
      </c>
      <c r="Q47" s="18">
        <v>39</v>
      </c>
    </row>
    <row r="48" spans="2:20" ht="24.6" customHeight="1" thickTop="1" thickBot="1" x14ac:dyDescent="0.45">
      <c r="B48" s="115"/>
      <c r="C48" s="116"/>
      <c r="D48" s="88">
        <v>40</v>
      </c>
      <c r="E48" s="39" t="s">
        <v>68</v>
      </c>
      <c r="F48" s="91">
        <v>1</v>
      </c>
      <c r="G48" s="105">
        <f t="shared" si="6"/>
        <v>1</v>
      </c>
      <c r="H48" s="40"/>
      <c r="I48" s="46" t="s">
        <v>25</v>
      </c>
      <c r="J48" s="42" t="s">
        <v>38</v>
      </c>
      <c r="K48" s="43"/>
      <c r="P48" s="18" t="str">
        <f t="shared" si="5"/>
        <v/>
      </c>
      <c r="Q48" s="18">
        <v>40</v>
      </c>
    </row>
    <row r="49" spans="6:14" s="85" customFormat="1" x14ac:dyDescent="0.4">
      <c r="F49" s="86"/>
      <c r="H49" s="86"/>
      <c r="I49" s="86"/>
      <c r="J49" s="86"/>
      <c r="K49" s="86"/>
    </row>
    <row r="50" spans="6:14" s="85" customFormat="1" hidden="1" x14ac:dyDescent="0.4">
      <c r="F50" s="86"/>
      <c r="H50" s="86"/>
      <c r="I50" s="86"/>
      <c r="J50" s="86"/>
      <c r="K50" s="86"/>
    </row>
    <row r="51" spans="6:14" s="85" customFormat="1" hidden="1" x14ac:dyDescent="0.4">
      <c r="F51" s="86"/>
      <c r="H51" s="86">
        <f>SUMIF(H9:H48,"◎",$F9:$G48)</f>
        <v>8</v>
      </c>
      <c r="I51" s="86">
        <f>SUMIF(I9:I48,"■",$F9:$G48)</f>
        <v>12</v>
      </c>
      <c r="J51" s="86">
        <f>SUMIF(J9:J48,"■",$F9:$G48)</f>
        <v>18</v>
      </c>
      <c r="K51" s="86">
        <f>SUMIF(K9:K48,"■",$F9:$G48)</f>
        <v>8</v>
      </c>
      <c r="M51" s="85">
        <f>SUM(M12:M47)</f>
        <v>23</v>
      </c>
    </row>
    <row r="52" spans="6:14" s="85" customFormat="1" hidden="1" x14ac:dyDescent="0.4">
      <c r="F52" s="86"/>
      <c r="H52" s="86">
        <f>SUMIF(H9:H48,"◎",$G9:$G48)</f>
        <v>10</v>
      </c>
      <c r="I52" s="86">
        <f>SUMIF(I9:I48,"■",$G9:$G48)</f>
        <v>21</v>
      </c>
      <c r="J52" s="86">
        <f>SUMIF(J9:J48,"■",$G9:$G48)</f>
        <v>28</v>
      </c>
      <c r="K52" s="86">
        <f>SUMIF(K9:K48,"■",$G9:$G48)</f>
        <v>14</v>
      </c>
      <c r="M52" s="85">
        <f>SUM(G9:G48)</f>
        <v>40</v>
      </c>
    </row>
    <row r="53" spans="6:14" s="85" customFormat="1" hidden="1" x14ac:dyDescent="0.4">
      <c r="F53" s="86"/>
      <c r="H53" s="86">
        <f>IF(H52=0,"",H51/H52)</f>
        <v>0.8</v>
      </c>
      <c r="I53" s="86">
        <f>IF(I52=0,"",I51/I52)</f>
        <v>0.5714285714285714</v>
      </c>
      <c r="J53" s="86">
        <f>IF(J52=0,"",J51/J52)</f>
        <v>0.6428571428571429</v>
      </c>
      <c r="K53" s="86">
        <f>IF(K52=0,"",K51/K52)</f>
        <v>0.5714285714285714</v>
      </c>
      <c r="M53" s="86">
        <f>M51/M52</f>
        <v>0.57499999999999996</v>
      </c>
      <c r="N53" s="86"/>
    </row>
    <row r="54" spans="6:14" s="85" customFormat="1" hidden="1" x14ac:dyDescent="0.4">
      <c r="F54" s="86"/>
      <c r="H54" s="86"/>
      <c r="I54" s="86"/>
      <c r="J54" s="86"/>
      <c r="K54" s="86"/>
    </row>
    <row r="55" spans="6:14" s="85" customFormat="1" hidden="1" x14ac:dyDescent="0.4">
      <c r="F55" s="86"/>
      <c r="H55" s="86"/>
      <c r="I55" s="86"/>
      <c r="J55" s="86"/>
      <c r="K55" s="86"/>
    </row>
    <row r="56" spans="6:14" s="85" customFormat="1" hidden="1" x14ac:dyDescent="0.4">
      <c r="F56" s="86"/>
      <c r="H56" s="86"/>
      <c r="I56" s="86"/>
      <c r="J56" s="86"/>
      <c r="K56" s="86"/>
    </row>
    <row r="57" spans="6:14" s="85" customFormat="1" hidden="1" x14ac:dyDescent="0.4">
      <c r="F57" s="86"/>
      <c r="H57" s="86"/>
      <c r="I57" s="86"/>
      <c r="J57" s="86"/>
      <c r="K57" s="86"/>
    </row>
    <row r="58" spans="6:14" s="85" customFormat="1" hidden="1" x14ac:dyDescent="0.4">
      <c r="F58" s="86"/>
      <c r="H58" s="86"/>
      <c r="I58" s="86"/>
      <c r="J58" s="86"/>
      <c r="K58" s="86"/>
    </row>
    <row r="59" spans="6:14" s="85" customFormat="1" hidden="1" x14ac:dyDescent="0.4">
      <c r="F59" s="86"/>
      <c r="H59" s="86"/>
      <c r="I59" s="86"/>
      <c r="J59" s="86"/>
      <c r="K59" s="86"/>
    </row>
  </sheetData>
  <sheetProtection algorithmName="SHA-512" hashValue="YHZDAh7eYeEy9OSukiUQ1vCjOEJPMG0W8T+46z3yX4Lx2VnwwEGqXK4m4I7Gy6UHL+vjPlzZS6mpu8QWP+HCKw==" saltValue="y57Qc8Y6/Zb7G0r2G2t17A==" spinCount="100000" sheet="1" objects="1" scenarios="1"/>
  <mergeCells count="25">
    <mergeCell ref="D4:E4"/>
    <mergeCell ref="B4:C4"/>
    <mergeCell ref="J2:K2"/>
    <mergeCell ref="J4:K4"/>
    <mergeCell ref="J7:J8"/>
    <mergeCell ref="I7:I8"/>
    <mergeCell ref="F6:F8"/>
    <mergeCell ref="C7:C8"/>
    <mergeCell ref="B6:B8"/>
    <mergeCell ref="C6:E6"/>
    <mergeCell ref="H6:H8"/>
    <mergeCell ref="I6:K6"/>
    <mergeCell ref="D7:D8"/>
    <mergeCell ref="E7:E8"/>
    <mergeCell ref="K7:K8"/>
    <mergeCell ref="C9:C10"/>
    <mergeCell ref="B12:B18"/>
    <mergeCell ref="B9:B11"/>
    <mergeCell ref="B19:B20"/>
    <mergeCell ref="B21:B29"/>
    <mergeCell ref="B47:C48"/>
    <mergeCell ref="B30:B33"/>
    <mergeCell ref="B34:B38"/>
    <mergeCell ref="B39:B44"/>
    <mergeCell ref="B45:B46"/>
  </mergeCells>
  <phoneticPr fontId="1"/>
  <dataValidations count="1">
    <dataValidation type="list" allowBlank="1" showInputMessage="1" showErrorMessage="1" sqref="F9:F48">
      <formula1>"1,0,0(不明),対象外"</formula1>
    </dataValidation>
  </dataValidations>
  <hyperlinks>
    <hyperlink ref="J4:K4" location="結果表示!A1" display="結果表示"/>
  </hyperlinks>
  <pageMargins left="0.7" right="0.7" top="0.75" bottom="0.75" header="0.3" footer="0.3"/>
  <pageSetup paperSize="9" scale="57"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U52"/>
  <sheetViews>
    <sheetView showGridLines="0" zoomScale="55" zoomScaleNormal="55" workbookViewId="0">
      <selection activeCell="D39" sqref="D39:Q39"/>
    </sheetView>
  </sheetViews>
  <sheetFormatPr defaultColWidth="0" defaultRowHeight="18.75" zeroHeight="1" x14ac:dyDescent="0.4"/>
  <cols>
    <col min="1" max="1" width="2.75" customWidth="1"/>
    <col min="2" max="2" width="1.5" customWidth="1"/>
    <col min="3" max="3" width="5" bestFit="1" customWidth="1"/>
    <col min="4" max="4" width="22.25" bestFit="1" customWidth="1"/>
    <col min="5" max="5" width="8.75" customWidth="1"/>
    <col min="6" max="6" width="11.625" customWidth="1"/>
    <col min="7" max="7" width="3.25" customWidth="1"/>
    <col min="8" max="8" width="7.625" customWidth="1"/>
    <col min="9" max="9" width="10" customWidth="1"/>
    <col min="10" max="10" width="12.375" bestFit="1" customWidth="1"/>
    <col min="11" max="12" width="8.75" customWidth="1"/>
    <col min="13" max="13" width="3.25" customWidth="1"/>
    <col min="14" max="20" width="8.75" customWidth="1"/>
    <col min="21" max="21" width="5.625" customWidth="1"/>
    <col min="22" max="16384" width="8.75" hidden="1"/>
  </cols>
  <sheetData>
    <row r="1" spans="2:20" x14ac:dyDescent="0.4"/>
    <row r="2" spans="2:20" ht="30" customHeight="1" x14ac:dyDescent="0.4">
      <c r="B2" s="16" t="s">
        <v>133</v>
      </c>
      <c r="C2" s="17"/>
      <c r="D2" s="17"/>
      <c r="E2" s="17"/>
      <c r="F2" s="17"/>
      <c r="G2" s="17"/>
      <c r="H2" s="17"/>
      <c r="I2" s="17"/>
      <c r="J2" s="17"/>
      <c r="K2" s="17"/>
      <c r="L2" s="60"/>
      <c r="M2" s="60"/>
      <c r="N2" s="61"/>
      <c r="O2" s="60"/>
      <c r="P2" s="60"/>
      <c r="Q2" s="60"/>
      <c r="R2" s="60"/>
      <c r="S2" s="157" t="s">
        <v>44</v>
      </c>
      <c r="T2" s="158"/>
    </row>
    <row r="3" spans="2:20" s="54" customFormat="1" ht="30" customHeight="1" thickBot="1" x14ac:dyDescent="0.45">
      <c r="B3" s="55"/>
      <c r="C3" s="56"/>
      <c r="D3" s="56"/>
      <c r="E3" s="56"/>
      <c r="F3" s="56"/>
      <c r="G3" s="56"/>
      <c r="H3" s="56"/>
      <c r="I3" s="56"/>
      <c r="J3" s="56"/>
      <c r="K3" s="56"/>
      <c r="L3" s="57"/>
      <c r="M3" s="58"/>
      <c r="N3" s="59"/>
    </row>
    <row r="4" spans="2:20" s="54" customFormat="1" ht="30" customHeight="1" thickBot="1" x14ac:dyDescent="0.45">
      <c r="B4" s="55"/>
      <c r="C4" s="159" t="s">
        <v>50</v>
      </c>
      <c r="D4" s="159"/>
      <c r="E4" s="160"/>
      <c r="F4" s="164" t="str">
        <f>IF(チェックリスト!D4="","",チェックリスト!D4)</f>
        <v>●●ビル</v>
      </c>
      <c r="G4" s="165"/>
      <c r="H4" s="165"/>
      <c r="I4" s="165"/>
      <c r="J4" s="165"/>
      <c r="K4" s="166"/>
      <c r="L4" s="57"/>
      <c r="M4" s="58"/>
      <c r="N4" s="59"/>
    </row>
    <row r="5" spans="2:20" ht="20.45" customHeight="1" thickBot="1" x14ac:dyDescent="0.45">
      <c r="B5" s="5"/>
    </row>
    <row r="6" spans="2:20" ht="86.45" customHeight="1" thickTop="1" thickBot="1" x14ac:dyDescent="0.55000000000000004">
      <c r="B6" s="5"/>
      <c r="C6" s="6" t="s">
        <v>15</v>
      </c>
      <c r="D6" s="65" t="s">
        <v>16</v>
      </c>
      <c r="F6" s="161" t="str">
        <f>IF(裏シート!E1=3,"S",IF(裏シート!E1=2,"A",IF(裏シート!E1=1,"B","C")))</f>
        <v>B</v>
      </c>
      <c r="G6" s="162"/>
      <c r="H6" s="162"/>
      <c r="I6" s="162"/>
      <c r="J6" s="162"/>
      <c r="K6" s="163"/>
      <c r="L6" s="7"/>
    </row>
    <row r="7" spans="2:20" ht="20.25" thickTop="1" thickBot="1" x14ac:dyDescent="0.45"/>
    <row r="8" spans="2:20" ht="22.9" customHeight="1" thickBot="1" x14ac:dyDescent="0.45">
      <c r="C8" s="1" t="s">
        <v>10</v>
      </c>
      <c r="D8" s="2" t="s">
        <v>95</v>
      </c>
      <c r="F8" s="106">
        <f>チェックリスト!H51</f>
        <v>8</v>
      </c>
      <c r="G8" s="63" t="s">
        <v>52</v>
      </c>
      <c r="H8" s="62">
        <f>チェックリスト!H52</f>
        <v>10</v>
      </c>
      <c r="J8" t="s">
        <v>0</v>
      </c>
      <c r="K8" s="11">
        <f>IF(H8=0,"対象外",F8/H8)</f>
        <v>0.8</v>
      </c>
      <c r="L8" s="108" t="str">
        <f>IF(K8&lt;0.8,"※","")</f>
        <v/>
      </c>
    </row>
    <row r="9" spans="2:20" ht="19.5" thickBot="1" x14ac:dyDescent="0.45">
      <c r="F9" s="107"/>
      <c r="G9" s="64"/>
      <c r="H9" s="62"/>
      <c r="K9" s="10"/>
    </row>
    <row r="10" spans="2:20" ht="24.75" thickBot="1" x14ac:dyDescent="0.45">
      <c r="C10" s="1" t="s">
        <v>12</v>
      </c>
      <c r="D10" s="2" t="s">
        <v>9</v>
      </c>
      <c r="F10" s="106">
        <f>チェックリスト!M51</f>
        <v>23</v>
      </c>
      <c r="G10" s="63" t="s">
        <v>52</v>
      </c>
      <c r="H10" s="62">
        <f>チェックリスト!M52</f>
        <v>40</v>
      </c>
      <c r="J10" t="s">
        <v>0</v>
      </c>
      <c r="K10" s="11">
        <f>IF(H10=0,"対象外",F10/H10)</f>
        <v>0.57499999999999996</v>
      </c>
      <c r="L10" t="str">
        <f>IF(K10&gt;=80,"〇","")</f>
        <v/>
      </c>
    </row>
    <row r="11" spans="2:20" ht="11.45" customHeight="1" x14ac:dyDescent="0.4">
      <c r="F11" s="107"/>
      <c r="G11" s="64"/>
      <c r="H11" s="62"/>
      <c r="K11" s="10"/>
    </row>
    <row r="12" spans="2:20" ht="27" customHeight="1" x14ac:dyDescent="0.4">
      <c r="C12" s="1" t="s">
        <v>13</v>
      </c>
      <c r="D12" s="2" t="s">
        <v>1</v>
      </c>
      <c r="F12" s="107"/>
      <c r="G12" s="64"/>
      <c r="H12" s="62"/>
      <c r="K12" s="10"/>
    </row>
    <row r="13" spans="2:20" ht="9.6" customHeight="1" thickBot="1" x14ac:dyDescent="0.45">
      <c r="F13" s="107"/>
      <c r="G13" s="64"/>
      <c r="H13" s="62"/>
      <c r="K13" s="10"/>
    </row>
    <row r="14" spans="2:20" ht="21" customHeight="1" thickBot="1" x14ac:dyDescent="0.45">
      <c r="D14" s="3" t="s">
        <v>89</v>
      </c>
      <c r="F14" s="106">
        <f>チェックリスト!M9</f>
        <v>2</v>
      </c>
      <c r="G14" s="63" t="s">
        <v>52</v>
      </c>
      <c r="H14" s="62">
        <f>チェックリスト!N9</f>
        <v>3</v>
      </c>
      <c r="J14" t="s">
        <v>0</v>
      </c>
      <c r="K14" s="11">
        <f>IF(H14=0,"対象外",F14/H14)</f>
        <v>0.66666666666666663</v>
      </c>
      <c r="L14" s="108" t="str">
        <f>IF(K14&gt;=0.5,"","※")</f>
        <v/>
      </c>
    </row>
    <row r="15" spans="2:20" ht="9.6" customHeight="1" thickBot="1" x14ac:dyDescent="0.45">
      <c r="D15" s="4"/>
      <c r="F15" s="107"/>
      <c r="G15" s="64"/>
      <c r="H15" s="62"/>
      <c r="K15" s="10"/>
    </row>
    <row r="16" spans="2:20" ht="21" customHeight="1" thickBot="1" x14ac:dyDescent="0.45">
      <c r="D16" s="3" t="s">
        <v>90</v>
      </c>
      <c r="F16" s="106">
        <f>チェックリスト!M12</f>
        <v>4</v>
      </c>
      <c r="G16" s="63" t="s">
        <v>52</v>
      </c>
      <c r="H16" s="62">
        <f>チェックリスト!N12</f>
        <v>7</v>
      </c>
      <c r="J16" t="s">
        <v>0</v>
      </c>
      <c r="K16" s="11">
        <f>IF(H16=0,"対象外",F16/H16)</f>
        <v>0.5714285714285714</v>
      </c>
      <c r="L16" s="108" t="str">
        <f>IF(K16&gt;=0.5,"","※")</f>
        <v/>
      </c>
    </row>
    <row r="17" spans="3:14" ht="9.6" customHeight="1" thickBot="1" x14ac:dyDescent="0.45">
      <c r="D17" s="4"/>
      <c r="F17" s="107"/>
      <c r="G17" s="64"/>
      <c r="H17" s="62"/>
      <c r="K17" s="10"/>
    </row>
    <row r="18" spans="3:14" ht="21" customHeight="1" thickBot="1" x14ac:dyDescent="0.45">
      <c r="D18" s="4" t="s">
        <v>91</v>
      </c>
      <c r="F18" s="106">
        <f>チェックリスト!M19</f>
        <v>1</v>
      </c>
      <c r="G18" s="63" t="s">
        <v>52</v>
      </c>
      <c r="H18" s="62">
        <f>チェックリスト!N19</f>
        <v>2</v>
      </c>
      <c r="J18" t="s">
        <v>0</v>
      </c>
      <c r="K18" s="11">
        <f>IF(H18=0,"対象外",F18/H18)</f>
        <v>0.5</v>
      </c>
      <c r="L18" s="108" t="str">
        <f>IF(K18&gt;=0.5,"","※")</f>
        <v/>
      </c>
      <c r="N18" s="8"/>
    </row>
    <row r="19" spans="3:14" ht="7.9" customHeight="1" thickBot="1" x14ac:dyDescent="0.45">
      <c r="D19" s="4"/>
      <c r="F19" s="107"/>
      <c r="G19" s="64"/>
      <c r="H19" s="62"/>
      <c r="K19" s="10"/>
    </row>
    <row r="20" spans="3:14" ht="21" customHeight="1" thickBot="1" x14ac:dyDescent="0.45">
      <c r="D20" s="4" t="s">
        <v>92</v>
      </c>
      <c r="F20" s="106">
        <f>チェックリスト!M21</f>
        <v>4</v>
      </c>
      <c r="G20" s="63" t="s">
        <v>52</v>
      </c>
      <c r="H20" s="62">
        <f>チェックリスト!N21</f>
        <v>9</v>
      </c>
      <c r="J20" t="s">
        <v>0</v>
      </c>
      <c r="K20" s="11">
        <f>IF(H20=0,"対象外",F20/H20)</f>
        <v>0.44444444444444442</v>
      </c>
      <c r="L20" s="108" t="str">
        <f>IF(K20&gt;=0.5,"","※")</f>
        <v>※</v>
      </c>
    </row>
    <row r="21" spans="3:14" ht="8.4499999999999993" customHeight="1" thickBot="1" x14ac:dyDescent="0.45">
      <c r="D21" s="4"/>
      <c r="F21" s="107"/>
      <c r="G21" s="64"/>
      <c r="H21" s="62"/>
      <c r="K21" s="10"/>
    </row>
    <row r="22" spans="3:14" ht="21" customHeight="1" thickBot="1" x14ac:dyDescent="0.45">
      <c r="D22" s="4" t="s">
        <v>88</v>
      </c>
      <c r="F22" s="106">
        <f>チェックリスト!M30</f>
        <v>2</v>
      </c>
      <c r="G22" s="63" t="s">
        <v>52</v>
      </c>
      <c r="H22" s="62">
        <f>チェックリスト!N30</f>
        <v>4</v>
      </c>
      <c r="J22" t="s">
        <v>0</v>
      </c>
      <c r="K22" s="11">
        <f>IF(H22=0,"対象外",F22/H22)</f>
        <v>0.5</v>
      </c>
      <c r="L22" s="108" t="str">
        <f>IF(K22&gt;=0.5,"","※")</f>
        <v/>
      </c>
    </row>
    <row r="23" spans="3:14" ht="6.6" customHeight="1" thickBot="1" x14ac:dyDescent="0.45">
      <c r="D23" s="4"/>
      <c r="F23" s="107"/>
      <c r="G23" s="64"/>
      <c r="H23" s="62"/>
      <c r="K23" s="10"/>
    </row>
    <row r="24" spans="3:14" ht="21" customHeight="1" thickBot="1" x14ac:dyDescent="0.45">
      <c r="D24" s="4" t="s">
        <v>93</v>
      </c>
      <c r="F24" s="106">
        <f>チェックリスト!M34</f>
        <v>3</v>
      </c>
      <c r="G24" s="63" t="s">
        <v>52</v>
      </c>
      <c r="H24" s="62">
        <f>チェックリスト!N34</f>
        <v>5</v>
      </c>
      <c r="J24" t="s">
        <v>0</v>
      </c>
      <c r="K24" s="11">
        <f>IF(H24=0,"対象外",F24/H24)</f>
        <v>0.6</v>
      </c>
      <c r="L24" s="108" t="str">
        <f>IF(K24&gt;=0.5,"","※")</f>
        <v/>
      </c>
    </row>
    <row r="25" spans="3:14" ht="8.4499999999999993" customHeight="1" thickBot="1" x14ac:dyDescent="0.45">
      <c r="D25" s="4"/>
      <c r="F25" s="107"/>
      <c r="G25" s="64"/>
      <c r="H25" s="62"/>
      <c r="K25" s="10"/>
    </row>
    <row r="26" spans="3:14" ht="21" customHeight="1" thickBot="1" x14ac:dyDescent="0.45">
      <c r="D26" s="4" t="s">
        <v>94</v>
      </c>
      <c r="F26" s="106">
        <f>チェックリスト!M39</f>
        <v>5</v>
      </c>
      <c r="G26" s="63" t="s">
        <v>52</v>
      </c>
      <c r="H26" s="62">
        <f>チェックリスト!N39</f>
        <v>6</v>
      </c>
      <c r="J26" t="s">
        <v>0</v>
      </c>
      <c r="K26" s="11">
        <f>IF(H26=0,"対象外",F26/H26)</f>
        <v>0.83333333333333337</v>
      </c>
      <c r="L26" s="108" t="str">
        <f>IF(K26&gt;=0.5,"","※")</f>
        <v/>
      </c>
    </row>
    <row r="27" spans="3:14" x14ac:dyDescent="0.4">
      <c r="F27" s="107"/>
      <c r="G27" s="64"/>
      <c r="H27" s="62"/>
      <c r="K27" s="10"/>
    </row>
    <row r="28" spans="3:14" ht="24" x14ac:dyDescent="0.4">
      <c r="C28" s="1" t="s">
        <v>11</v>
      </c>
      <c r="D28" s="2" t="s">
        <v>53</v>
      </c>
      <c r="F28" s="107"/>
      <c r="G28" s="64"/>
      <c r="H28" s="62"/>
      <c r="K28" s="10"/>
    </row>
    <row r="29" spans="3:14" ht="9.6" customHeight="1" thickBot="1" x14ac:dyDescent="0.45">
      <c r="F29" s="107"/>
      <c r="G29" s="64"/>
      <c r="H29" s="62"/>
      <c r="K29" s="10"/>
    </row>
    <row r="30" spans="3:14" ht="21" customHeight="1" thickBot="1" x14ac:dyDescent="0.45">
      <c r="D30" s="3" t="s">
        <v>4</v>
      </c>
      <c r="F30" s="106">
        <f>チェックリスト!I51</f>
        <v>12</v>
      </c>
      <c r="G30" s="63" t="s">
        <v>52</v>
      </c>
      <c r="H30" s="62">
        <f>チェックリスト!I52</f>
        <v>21</v>
      </c>
      <c r="J30" t="s">
        <v>0</v>
      </c>
      <c r="K30" s="11">
        <f>IF(H30=0,"対象外",F30/H30)</f>
        <v>0.5714285714285714</v>
      </c>
    </row>
    <row r="31" spans="3:14" ht="20.45" customHeight="1" thickBot="1" x14ac:dyDescent="0.45">
      <c r="D31" s="4" t="s">
        <v>5</v>
      </c>
      <c r="F31" s="107"/>
      <c r="G31" s="64"/>
      <c r="H31" s="62"/>
      <c r="K31" s="10"/>
    </row>
    <row r="32" spans="3:14" ht="21" customHeight="1" thickBot="1" x14ac:dyDescent="0.45">
      <c r="D32" s="4" t="s">
        <v>6</v>
      </c>
      <c r="F32" s="106">
        <f>チェックリスト!J51</f>
        <v>18</v>
      </c>
      <c r="G32" s="63" t="s">
        <v>52</v>
      </c>
      <c r="H32" s="62">
        <f>チェックリスト!J52</f>
        <v>28</v>
      </c>
      <c r="J32" t="s">
        <v>0</v>
      </c>
      <c r="K32" s="11">
        <f>IF(H32=0,"対象外",F32/H32)</f>
        <v>0.6428571428571429</v>
      </c>
    </row>
    <row r="33" spans="1:20" ht="20.25" thickBot="1" x14ac:dyDescent="0.45">
      <c r="D33" s="4" t="s">
        <v>7</v>
      </c>
      <c r="F33" s="107"/>
      <c r="G33" s="64"/>
      <c r="H33" s="62"/>
      <c r="K33" s="10"/>
    </row>
    <row r="34" spans="1:20" ht="21" customHeight="1" thickBot="1" x14ac:dyDescent="0.45">
      <c r="D34" s="4" t="s">
        <v>8</v>
      </c>
      <c r="F34" s="106">
        <f>チェックリスト!K51</f>
        <v>8</v>
      </c>
      <c r="G34" s="63" t="s">
        <v>52</v>
      </c>
      <c r="H34" s="62">
        <f>チェックリスト!K52</f>
        <v>14</v>
      </c>
      <c r="J34" t="s">
        <v>0</v>
      </c>
      <c r="K34" s="11">
        <f>IF(H34=0,"対象外",F34/H34)</f>
        <v>0.5714285714285714</v>
      </c>
    </row>
    <row r="35" spans="1:20" ht="26.45" customHeight="1" x14ac:dyDescent="0.4"/>
    <row r="36" spans="1:20" ht="24" x14ac:dyDescent="0.4">
      <c r="C36" s="1" t="s">
        <v>115</v>
      </c>
      <c r="D36" s="2" t="s">
        <v>112</v>
      </c>
      <c r="F36" s="101">
        <f>チェックリスト!P8</f>
        <v>4</v>
      </c>
      <c r="G36" s="109" t="s">
        <v>109</v>
      </c>
      <c r="H36" s="62"/>
      <c r="I36" t="s">
        <v>113</v>
      </c>
      <c r="K36" s="10"/>
    </row>
    <row r="37" spans="1:20" ht="3" customHeight="1" x14ac:dyDescent="0.4">
      <c r="C37" s="1"/>
      <c r="D37" s="2"/>
      <c r="G37" s="64"/>
      <c r="H37" s="62"/>
      <c r="K37" s="10"/>
    </row>
    <row r="38" spans="1:20" x14ac:dyDescent="0.4">
      <c r="A38" s="13"/>
      <c r="B38" s="99"/>
      <c r="C38" s="100" t="s">
        <v>111</v>
      </c>
      <c r="D38" s="168" t="s">
        <v>110</v>
      </c>
      <c r="E38" s="168"/>
      <c r="F38" s="168"/>
      <c r="G38" s="168"/>
      <c r="H38" s="168"/>
      <c r="I38" s="168"/>
      <c r="J38" s="168"/>
      <c r="K38" s="168"/>
      <c r="L38" s="168"/>
      <c r="M38" s="168"/>
      <c r="N38" s="168"/>
      <c r="O38" s="168"/>
      <c r="P38" s="168"/>
      <c r="Q38" s="168"/>
      <c r="R38" s="96"/>
      <c r="S38" s="111"/>
      <c r="T38" s="96"/>
    </row>
    <row r="39" spans="1:20" x14ac:dyDescent="0.4">
      <c r="A39" s="13"/>
      <c r="B39" s="99"/>
      <c r="C39" s="97">
        <f>チェックリスト!S9</f>
        <v>16</v>
      </c>
      <c r="D39" s="167" t="str">
        <f>チェックリスト!T9</f>
        <v>適正なエアフィルタが設置されている。</v>
      </c>
      <c r="E39" s="167"/>
      <c r="F39" s="167"/>
      <c r="G39" s="167"/>
      <c r="H39" s="167"/>
      <c r="I39" s="167"/>
      <c r="J39" s="167"/>
      <c r="K39" s="167"/>
      <c r="L39" s="167"/>
      <c r="M39" s="167"/>
      <c r="N39" s="167"/>
      <c r="O39" s="167"/>
      <c r="P39" s="167"/>
      <c r="Q39" s="167"/>
      <c r="R39" s="98"/>
      <c r="S39" s="112"/>
      <c r="T39" s="96"/>
    </row>
    <row r="40" spans="1:20" x14ac:dyDescent="0.4">
      <c r="A40" s="13"/>
      <c r="B40" s="99"/>
      <c r="C40" s="97">
        <f>チェックリスト!S10</f>
        <v>21</v>
      </c>
      <c r="D40" s="167" t="str">
        <f>チェックリスト!T10</f>
        <v>室温、室内湿度が適正に管理されている。</v>
      </c>
      <c r="E40" s="167"/>
      <c r="F40" s="167"/>
      <c r="G40" s="167"/>
      <c r="H40" s="167"/>
      <c r="I40" s="167"/>
      <c r="J40" s="167"/>
      <c r="K40" s="167"/>
      <c r="L40" s="167"/>
      <c r="M40" s="167"/>
      <c r="N40" s="167"/>
      <c r="O40" s="167"/>
      <c r="P40" s="167"/>
      <c r="Q40" s="167"/>
      <c r="R40" s="98"/>
      <c r="S40" s="112"/>
      <c r="T40" s="96"/>
    </row>
    <row r="41" spans="1:20" ht="19.899999999999999" customHeight="1" x14ac:dyDescent="0.4">
      <c r="A41" s="13"/>
      <c r="B41" s="99"/>
      <c r="C41" s="97">
        <f>チェックリスト!S11</f>
        <v>23</v>
      </c>
      <c r="D41" s="167" t="str">
        <f>チェックリスト!T11</f>
        <v>機械換気設備により適正な換気量が確保されている。</v>
      </c>
      <c r="E41" s="167"/>
      <c r="F41" s="167"/>
      <c r="G41" s="167"/>
      <c r="H41" s="167"/>
      <c r="I41" s="167"/>
      <c r="J41" s="167"/>
      <c r="K41" s="167"/>
      <c r="L41" s="167"/>
      <c r="M41" s="167"/>
      <c r="N41" s="167"/>
      <c r="O41" s="167"/>
      <c r="P41" s="167"/>
      <c r="Q41" s="167"/>
      <c r="R41" s="98"/>
      <c r="S41" s="112"/>
      <c r="T41" s="96"/>
    </row>
    <row r="42" spans="1:20" ht="19.899999999999999" customHeight="1" x14ac:dyDescent="0.4">
      <c r="A42" s="13"/>
      <c r="B42" s="99"/>
      <c r="C42" s="97">
        <f>チェックリスト!S12</f>
        <v>27</v>
      </c>
      <c r="D42" s="167" t="str">
        <f>チェックリスト!T12</f>
        <v>機械換気設備により適正な換気量が確保されている。</v>
      </c>
      <c r="E42" s="167"/>
      <c r="F42" s="167"/>
      <c r="G42" s="167"/>
      <c r="H42" s="167"/>
      <c r="I42" s="167"/>
      <c r="J42" s="167"/>
      <c r="K42" s="167"/>
      <c r="L42" s="167"/>
      <c r="M42" s="167"/>
      <c r="N42" s="167"/>
      <c r="O42" s="167"/>
      <c r="P42" s="167"/>
      <c r="Q42" s="167"/>
      <c r="R42" s="98"/>
      <c r="S42" s="112"/>
      <c r="T42" s="96"/>
    </row>
    <row r="43" spans="1:20" x14ac:dyDescent="0.4">
      <c r="A43" s="13"/>
      <c r="B43" s="99"/>
      <c r="C43" s="97" t="str">
        <f>チェックリスト!S13</f>
        <v/>
      </c>
      <c r="D43" s="167" t="str">
        <f>チェックリスト!T13</f>
        <v/>
      </c>
      <c r="E43" s="167"/>
      <c r="F43" s="167"/>
      <c r="G43" s="167"/>
      <c r="H43" s="167"/>
      <c r="I43" s="167"/>
      <c r="J43" s="167"/>
      <c r="K43" s="167"/>
      <c r="L43" s="167"/>
      <c r="M43" s="167"/>
      <c r="N43" s="167"/>
      <c r="O43" s="167"/>
      <c r="P43" s="167"/>
      <c r="Q43" s="167"/>
      <c r="R43" s="96"/>
      <c r="S43" s="112"/>
      <c r="T43" s="96"/>
    </row>
    <row r="44" spans="1:20" x14ac:dyDescent="0.4">
      <c r="A44" s="13"/>
      <c r="B44" s="99"/>
      <c r="C44" s="97" t="str">
        <f>チェックリスト!S14</f>
        <v/>
      </c>
      <c r="D44" s="167" t="str">
        <f>チェックリスト!T14</f>
        <v/>
      </c>
      <c r="E44" s="167"/>
      <c r="F44" s="167"/>
      <c r="G44" s="167"/>
      <c r="H44" s="167"/>
      <c r="I44" s="167"/>
      <c r="J44" s="167"/>
      <c r="K44" s="167"/>
      <c r="L44" s="167"/>
      <c r="M44" s="167"/>
      <c r="N44" s="167"/>
      <c r="O44" s="167"/>
      <c r="P44" s="167"/>
      <c r="Q44" s="167"/>
      <c r="R44" s="96"/>
      <c r="S44" s="112"/>
      <c r="T44" s="96"/>
    </row>
    <row r="45" spans="1:20" x14ac:dyDescent="0.4">
      <c r="A45" s="13"/>
      <c r="B45" s="13"/>
      <c r="C45" s="97" t="str">
        <f>チェックリスト!S15</f>
        <v/>
      </c>
      <c r="D45" s="167" t="str">
        <f>チェックリスト!T15</f>
        <v/>
      </c>
      <c r="E45" s="167"/>
      <c r="F45" s="167"/>
      <c r="G45" s="167"/>
      <c r="H45" s="167"/>
      <c r="I45" s="167"/>
      <c r="J45" s="167"/>
      <c r="K45" s="167"/>
      <c r="L45" s="167"/>
      <c r="M45" s="167"/>
      <c r="N45" s="167"/>
      <c r="O45" s="167"/>
      <c r="P45" s="167"/>
      <c r="Q45" s="167"/>
      <c r="R45" s="96"/>
      <c r="S45" s="112"/>
      <c r="T45" s="96"/>
    </row>
    <row r="46" spans="1:20" x14ac:dyDescent="0.4">
      <c r="A46" s="13"/>
      <c r="B46" s="13"/>
      <c r="C46" s="97" t="str">
        <f>チェックリスト!S16</f>
        <v/>
      </c>
      <c r="D46" s="167" t="str">
        <f>チェックリスト!T16</f>
        <v/>
      </c>
      <c r="E46" s="167"/>
      <c r="F46" s="167"/>
      <c r="G46" s="167"/>
      <c r="H46" s="167"/>
      <c r="I46" s="167"/>
      <c r="J46" s="167"/>
      <c r="K46" s="167"/>
      <c r="L46" s="167"/>
      <c r="M46" s="167"/>
      <c r="N46" s="167"/>
      <c r="O46" s="167"/>
      <c r="P46" s="167"/>
      <c r="Q46" s="167"/>
      <c r="R46" s="96"/>
      <c r="S46" s="112"/>
      <c r="T46" s="96"/>
    </row>
    <row r="47" spans="1:20" x14ac:dyDescent="0.4">
      <c r="A47" s="13"/>
      <c r="B47" s="13"/>
      <c r="C47" s="97" t="str">
        <f>チェックリスト!S17</f>
        <v/>
      </c>
      <c r="D47" s="167" t="str">
        <f>チェックリスト!T17</f>
        <v/>
      </c>
      <c r="E47" s="167"/>
      <c r="F47" s="167"/>
      <c r="G47" s="167"/>
      <c r="H47" s="167"/>
      <c r="I47" s="167"/>
      <c r="J47" s="167"/>
      <c r="K47" s="167"/>
      <c r="L47" s="167"/>
      <c r="M47" s="167"/>
      <c r="N47" s="167"/>
      <c r="O47" s="167"/>
      <c r="P47" s="167"/>
      <c r="Q47" s="167"/>
      <c r="R47" s="96"/>
      <c r="S47" s="112"/>
      <c r="T47" s="96"/>
    </row>
    <row r="48" spans="1:20" x14ac:dyDescent="0.4">
      <c r="C48" s="97" t="str">
        <f>チェックリスト!S18</f>
        <v/>
      </c>
      <c r="D48" s="167" t="str">
        <f>チェックリスト!T18</f>
        <v/>
      </c>
      <c r="E48" s="167"/>
      <c r="F48" s="167"/>
      <c r="G48" s="167"/>
      <c r="H48" s="167"/>
      <c r="I48" s="167"/>
      <c r="J48" s="167"/>
      <c r="K48" s="167"/>
      <c r="L48" s="167"/>
      <c r="M48" s="167"/>
      <c r="N48" s="167"/>
      <c r="O48" s="167"/>
      <c r="P48" s="167"/>
      <c r="Q48" s="167"/>
      <c r="R48" s="96"/>
      <c r="S48" s="112"/>
      <c r="T48" s="96"/>
    </row>
    <row r="49" spans="9:9" x14ac:dyDescent="0.4"/>
    <row r="50" spans="9:9" hidden="1" x14ac:dyDescent="0.4">
      <c r="I50" s="10"/>
    </row>
    <row r="52" spans="9:9" hidden="1" x14ac:dyDescent="0.4">
      <c r="I52" s="10"/>
    </row>
  </sheetData>
  <sheetProtection algorithmName="SHA-512" hashValue="eTT5vONvuA1X5w9kDz/8gQFsP/Htv32Wka+FWk2ar2fR6cb5BNCduKeC2W5sh8j8AK5hBUUK2M7YzRGW+bT2lg==" saltValue="90KrxgJAjqPOHBbUq2cb1A==" spinCount="100000" sheet="1" objects="1" scenarios="1"/>
  <mergeCells count="15">
    <mergeCell ref="D48:Q48"/>
    <mergeCell ref="D45:Q45"/>
    <mergeCell ref="D46:Q46"/>
    <mergeCell ref="D38:Q38"/>
    <mergeCell ref="D47:Q47"/>
    <mergeCell ref="D40:Q40"/>
    <mergeCell ref="D41:Q41"/>
    <mergeCell ref="D42:Q42"/>
    <mergeCell ref="D43:Q43"/>
    <mergeCell ref="D44:Q44"/>
    <mergeCell ref="S2:T2"/>
    <mergeCell ref="C4:E4"/>
    <mergeCell ref="F6:K6"/>
    <mergeCell ref="F4:K4"/>
    <mergeCell ref="D39:Q39"/>
  </mergeCells>
  <phoneticPr fontId="1"/>
  <conditionalFormatting sqref="F6">
    <cfRule type="containsText" dxfId="6" priority="3" operator="containsText" text="C">
      <formula>NOT(ISERROR(SEARCH("C",F6)))</formula>
    </cfRule>
    <cfRule type="containsText" dxfId="5" priority="4" operator="containsText" text="B">
      <formula>NOT(ISERROR(SEARCH("B",F6)))</formula>
    </cfRule>
    <cfRule type="containsText" dxfId="4" priority="5" operator="containsText" text="A">
      <formula>NOT(ISERROR(SEARCH("A",F6)))</formula>
    </cfRule>
    <cfRule type="containsText" dxfId="3" priority="6" operator="containsText" text="S">
      <formula>NOT(ISERROR(SEARCH("S",F6)))</formula>
    </cfRule>
    <cfRule type="colorScale" priority="7">
      <colorScale>
        <cfvo type="min"/>
        <cfvo type="percentile" val="50"/>
        <cfvo type="max"/>
        <color rgb="FF5A8AC6"/>
        <color rgb="FFFCFCFF"/>
        <color rgb="FFF8696B"/>
      </colorScale>
    </cfRule>
    <cfRule type="cellIs" dxfId="2" priority="8" operator="equal">
      <formula>$J$37=3</formula>
    </cfRule>
  </conditionalFormatting>
  <conditionalFormatting sqref="K14 K16 K18 K20 K22 K24 K26">
    <cfRule type="cellIs" dxfId="1" priority="2" operator="lessThan">
      <formula>0.5</formula>
    </cfRule>
  </conditionalFormatting>
  <conditionalFormatting sqref="K8">
    <cfRule type="cellIs" dxfId="0" priority="1" operator="lessThan">
      <formula>0.8</formula>
    </cfRule>
  </conditionalFormatting>
  <hyperlinks>
    <hyperlink ref="S2:T2" location="チェックリスト!A1" display="戻る"/>
  </hyperlinks>
  <pageMargins left="0.7" right="0.7" top="0.75" bottom="0.75" header="0.3" footer="0.3"/>
  <pageSetup paperSize="9" scale="46"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P49"/>
  <sheetViews>
    <sheetView showGridLines="0" zoomScale="70" zoomScaleNormal="70" workbookViewId="0">
      <selection activeCell="D3" sqref="D3"/>
    </sheetView>
  </sheetViews>
  <sheetFormatPr defaultColWidth="0" defaultRowHeight="0" customHeight="1" zeroHeight="1" x14ac:dyDescent="0.4"/>
  <cols>
    <col min="1" max="1" width="8.75" customWidth="1"/>
    <col min="2" max="2" width="11.625" customWidth="1"/>
    <col min="3" max="3" width="10.375" bestFit="1" customWidth="1"/>
    <col min="4" max="4" width="10" customWidth="1"/>
    <col min="5" max="5" width="12.375" bestFit="1" customWidth="1"/>
    <col min="6" max="7" width="8.75" customWidth="1"/>
    <col min="8" max="8" width="3.25" customWidth="1"/>
    <col min="9" max="16" width="8.75" customWidth="1"/>
    <col min="17" max="16384" width="8.75" hidden="1"/>
  </cols>
  <sheetData>
    <row r="1" spans="1:6" s="12" customFormat="1" ht="18.75" x14ac:dyDescent="0.4">
      <c r="A1" s="14"/>
      <c r="B1" s="14" t="s">
        <v>39</v>
      </c>
      <c r="C1" s="14"/>
      <c r="D1" s="92">
        <f>IF(結果表示!K8&gt;=0.8,1,0)</f>
        <v>1</v>
      </c>
      <c r="E1" s="14">
        <f>IF(SUM(D1:D3)=3,3,IF(SUM(D1+D2)=2,2,IF(D1=1,1,0)))</f>
        <v>1</v>
      </c>
      <c r="F1" s="14"/>
    </row>
    <row r="2" spans="1:6" ht="18.75" x14ac:dyDescent="0.4">
      <c r="A2" s="9"/>
      <c r="B2" s="9" t="s">
        <v>40</v>
      </c>
      <c r="C2" s="9"/>
      <c r="D2" s="9">
        <f>IF(結果表示!$K$16&gt;=0.5,IF(結果表示!$K$18&gt;=0.5,IF(結果表示!$K$20&gt;=0.5,IF(結果表示!$K$22&gt;=0.5,IF(結果表示!$K$24&gt;=0.5,IF(結果表示!$K$26&gt;=0.5,1,0),0),0),0),0),0)</f>
        <v>0</v>
      </c>
      <c r="E2" s="9"/>
      <c r="F2" s="9"/>
    </row>
    <row r="3" spans="1:6" ht="18.75" x14ac:dyDescent="0.4">
      <c r="A3" s="9"/>
      <c r="B3" s="9" t="s">
        <v>41</v>
      </c>
      <c r="C3" s="9"/>
      <c r="D3" s="9">
        <f>IF(結果表示!$K$10&gt;=0.8,1,0)</f>
        <v>0</v>
      </c>
      <c r="E3" s="9"/>
      <c r="F3" s="9"/>
    </row>
    <row r="4" spans="1:6" ht="18.75" x14ac:dyDescent="0.4">
      <c r="A4" s="9"/>
      <c r="B4" s="9"/>
      <c r="C4" s="9"/>
      <c r="D4" s="9"/>
      <c r="E4" s="9"/>
      <c r="F4" s="9"/>
    </row>
    <row r="5" spans="1:6" ht="19.5" x14ac:dyDescent="0.4">
      <c r="A5" s="9"/>
      <c r="B5" s="4" t="s">
        <v>89</v>
      </c>
      <c r="C5" s="15">
        <f>結果表示!K14</f>
        <v>0.66666666666666663</v>
      </c>
      <c r="D5" s="4" t="s">
        <v>4</v>
      </c>
      <c r="E5" s="15">
        <f>結果表示!K30</f>
        <v>0.5714285714285714</v>
      </c>
      <c r="F5" s="9"/>
    </row>
    <row r="6" spans="1:6" ht="19.5" x14ac:dyDescent="0.4">
      <c r="A6" s="9"/>
      <c r="B6" s="4" t="s">
        <v>2</v>
      </c>
      <c r="C6" s="15">
        <f>結果表示!K16</f>
        <v>0.5714285714285714</v>
      </c>
      <c r="D6" s="4" t="s">
        <v>6</v>
      </c>
      <c r="E6" s="15">
        <f>結果表示!K32</f>
        <v>0.6428571428571429</v>
      </c>
      <c r="F6" s="9"/>
    </row>
    <row r="7" spans="1:6" ht="19.5" x14ac:dyDescent="0.4">
      <c r="A7" s="9"/>
      <c r="B7" s="4" t="s">
        <v>42</v>
      </c>
      <c r="C7" s="15">
        <f>結果表示!K18</f>
        <v>0.5</v>
      </c>
      <c r="D7" s="4" t="s">
        <v>8</v>
      </c>
      <c r="E7" s="15">
        <f>結果表示!K34</f>
        <v>0.5714285714285714</v>
      </c>
      <c r="F7" s="9"/>
    </row>
    <row r="8" spans="1:6" ht="19.5" x14ac:dyDescent="0.4">
      <c r="A8" s="9"/>
      <c r="B8" s="4" t="s">
        <v>3</v>
      </c>
      <c r="C8" s="15">
        <f>結果表示!K20</f>
        <v>0.44444444444444442</v>
      </c>
      <c r="D8" s="9"/>
      <c r="E8" s="9"/>
      <c r="F8" s="9"/>
    </row>
    <row r="9" spans="1:6" ht="19.5" x14ac:dyDescent="0.4">
      <c r="A9" s="9"/>
      <c r="B9" s="4" t="s">
        <v>17</v>
      </c>
      <c r="C9" s="15">
        <f>結果表示!K22</f>
        <v>0.5</v>
      </c>
      <c r="D9" s="9"/>
      <c r="E9" s="9"/>
      <c r="F9" s="9"/>
    </row>
    <row r="10" spans="1:6" ht="19.5" x14ac:dyDescent="0.4">
      <c r="A10" s="9"/>
      <c r="B10" s="4" t="s">
        <v>18</v>
      </c>
      <c r="C10" s="15">
        <f>結果表示!K24</f>
        <v>0.6</v>
      </c>
      <c r="D10" s="9"/>
      <c r="E10" s="9"/>
      <c r="F10" s="9"/>
    </row>
    <row r="11" spans="1:6" ht="19.5" x14ac:dyDescent="0.4">
      <c r="A11" s="9"/>
      <c r="B11" s="4" t="s">
        <v>19</v>
      </c>
      <c r="C11" s="15">
        <f>結果表示!K26</f>
        <v>0.83333333333333337</v>
      </c>
      <c r="D11" s="9"/>
      <c r="E11" s="9"/>
      <c r="F11" s="9"/>
    </row>
    <row r="12" spans="1:6" ht="18.75" x14ac:dyDescent="0.4">
      <c r="A12" s="9"/>
      <c r="B12" s="9"/>
      <c r="C12" s="15"/>
      <c r="D12" s="15"/>
      <c r="E12" s="9"/>
      <c r="F12" s="9"/>
    </row>
    <row r="13" spans="1:6" ht="18.75" x14ac:dyDescent="0.4">
      <c r="A13" s="9"/>
      <c r="B13" s="9"/>
      <c r="C13" s="15"/>
      <c r="D13" s="9"/>
      <c r="E13" s="9"/>
      <c r="F13" s="9"/>
    </row>
    <row r="14" spans="1:6" ht="18.75" x14ac:dyDescent="0.4">
      <c r="A14" s="9"/>
      <c r="B14" s="9"/>
      <c r="C14" s="15"/>
      <c r="D14" s="15"/>
      <c r="E14" s="9"/>
      <c r="F14" s="9"/>
    </row>
    <row r="15" spans="1:6" ht="18.75" x14ac:dyDescent="0.4">
      <c r="A15" s="9"/>
      <c r="B15" s="9"/>
      <c r="C15" s="15"/>
      <c r="D15" s="9"/>
      <c r="E15" s="9"/>
      <c r="F15" s="9"/>
    </row>
    <row r="16" spans="1:6" ht="18.75" x14ac:dyDescent="0.4">
      <c r="D16" s="10"/>
    </row>
    <row r="17" ht="18.75" x14ac:dyDescent="0.4"/>
    <row r="18" ht="18" customHeight="1" x14ac:dyDescent="0.4"/>
    <row r="19" ht="18" customHeight="1" x14ac:dyDescent="0.4"/>
    <row r="20" ht="18" customHeight="1" x14ac:dyDescent="0.4"/>
    <row r="21" ht="18" customHeight="1" x14ac:dyDescent="0.4"/>
    <row r="22" ht="18" customHeight="1" x14ac:dyDescent="0.4"/>
    <row r="23" ht="18" customHeight="1" x14ac:dyDescent="0.4"/>
    <row r="24" ht="18" customHeight="1" x14ac:dyDescent="0.4"/>
    <row r="25" ht="18" customHeight="1" x14ac:dyDescent="0.4"/>
    <row r="26" ht="18" customHeight="1" x14ac:dyDescent="0.4"/>
    <row r="27" ht="18" customHeight="1" x14ac:dyDescent="0.4"/>
    <row r="28" ht="18" customHeight="1" x14ac:dyDescent="0.4"/>
    <row r="29" ht="18" customHeight="1" x14ac:dyDescent="0.4"/>
    <row r="30" ht="18" customHeight="1" x14ac:dyDescent="0.4"/>
    <row r="31" ht="18" customHeight="1" x14ac:dyDescent="0.4"/>
    <row r="32" ht="18" customHeight="1" x14ac:dyDescent="0.4"/>
    <row r="33" ht="18" customHeight="1" x14ac:dyDescent="0.4"/>
    <row r="34" ht="18" customHeight="1" x14ac:dyDescent="0.4"/>
    <row r="35" ht="18" customHeight="1" x14ac:dyDescent="0.4"/>
    <row r="36" ht="18" customHeight="1" x14ac:dyDescent="0.4"/>
    <row r="37" ht="18" customHeight="1" x14ac:dyDescent="0.4"/>
    <row r="38" ht="18" customHeight="1" x14ac:dyDescent="0.4"/>
    <row r="39" ht="18" customHeight="1" x14ac:dyDescent="0.4"/>
    <row r="40" ht="18" customHeight="1" x14ac:dyDescent="0.4"/>
    <row r="41" ht="18" customHeight="1" x14ac:dyDescent="0.4"/>
    <row r="42" ht="18" customHeight="1" x14ac:dyDescent="0.4"/>
    <row r="43" ht="18" customHeight="1" x14ac:dyDescent="0.4"/>
    <row r="44" ht="18" customHeight="1" x14ac:dyDescent="0.4"/>
    <row r="45" ht="18" customHeight="1" x14ac:dyDescent="0.4"/>
    <row r="46" ht="18" customHeight="1" x14ac:dyDescent="0.4"/>
    <row r="47" ht="18" customHeight="1" x14ac:dyDescent="0.4"/>
    <row r="48" ht="18" customHeight="1" x14ac:dyDescent="0.4"/>
    <row r="49" ht="18" customHeight="1" x14ac:dyDescent="0.4"/>
  </sheetData>
  <phoneticPr fontId="1"/>
  <pageMargins left="0.7" right="0.7" top="0.75" bottom="0.75" header="0.3" footer="0.3"/>
  <pageSetup paperSize="9" scale="45"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チェックリスト</vt:lpstr>
      <vt:lpstr>結果表示</vt:lpstr>
      <vt:lpstr>裏シート</vt:lpstr>
      <vt:lpstr>結果表示!Print_Area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2022-05-26T05:50:25Z</dcterms:created>
  <dcterms:modified xsi:type="dcterms:W3CDTF">2022-05-26T05:51:04Z</dcterms:modified>
</cp:coreProperties>
</file>